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9" i="1"/>
  <c r="B17" s="1"/>
  <c r="B25" l="1"/>
  <c r="B6" l="1"/>
  <c r="B16" l="1"/>
  <c r="B10" l="1"/>
  <c r="B8" s="1"/>
  <c r="C27" l="1"/>
  <c r="C26"/>
  <c r="C25"/>
  <c r="C24"/>
  <c r="C22"/>
  <c r="C21"/>
  <c r="C16"/>
  <c r="C15"/>
  <c r="C14"/>
  <c r="C13"/>
  <c r="C12"/>
  <c r="C11"/>
  <c r="C10"/>
  <c r="C7"/>
  <c r="C17" l="1"/>
  <c r="C30" s="1"/>
  <c r="C8"/>
  <c r="B28" l="1"/>
  <c r="B30" s="1"/>
  <c r="C28" l="1"/>
  <c r="B31"/>
</calcChain>
</file>

<file path=xl/sharedStrings.xml><?xml version="1.0" encoding="utf-8"?>
<sst xmlns="http://schemas.openxmlformats.org/spreadsheetml/2006/main" count="33" uniqueCount="32">
  <si>
    <t>в том числе:</t>
  </si>
  <si>
    <t>ИТОГО</t>
  </si>
  <si>
    <t xml:space="preserve"> </t>
  </si>
  <si>
    <t>Наименование работ и услуг</t>
  </si>
  <si>
    <t>Годовая сумма затрат (план), руб.</t>
  </si>
  <si>
    <t>Общая площадь жилых помещений дома</t>
  </si>
  <si>
    <t>3. Услуги сторонних организаций, руб.</t>
  </si>
  <si>
    <t>3.1. Обслуживание и содержание лифтового хозяйства, (техническое обслуживание, текущий ремонт, страхование, освидетельствование), руб.</t>
  </si>
  <si>
    <t>4. Благоустройство и обеспечение санитарного состояния жилых зданий и придомовой территории, руб.</t>
  </si>
  <si>
    <t>4.1. Уборка придомовой территории (в том числе механизированная уборка), руб.</t>
  </si>
  <si>
    <t>5. Сбор и вывоз твердых бытовых отходов,  руб.</t>
  </si>
  <si>
    <t>6. Дератизация, руб.</t>
  </si>
  <si>
    <t>7. Расходы по управлению МКД, руб.</t>
  </si>
  <si>
    <t>в том числе: техническое обслуживание</t>
  </si>
  <si>
    <t xml:space="preserve">                       текущий ремонт</t>
  </si>
  <si>
    <t xml:space="preserve">                       освидетельствование лифтов</t>
  </si>
  <si>
    <t xml:space="preserve">                       страхование лифтов</t>
  </si>
  <si>
    <t xml:space="preserve">в том числе: </t>
  </si>
  <si>
    <t>2. Аварийно- ремонтное обслуживание, руб.</t>
  </si>
  <si>
    <t xml:space="preserve">                      механизированная уборка территории</t>
  </si>
  <si>
    <t>4.2. Уборка мест общего пользования,  руб.</t>
  </si>
  <si>
    <t>3.3. Обслуживание оборудования котельной (техническое обслуживание, текущий ремонт, реагенты), руб.</t>
  </si>
  <si>
    <t>Всего</t>
  </si>
  <si>
    <t>услуги банка, УСН, налог на негативное воздействие окружающей среды (воздух),комиссионное вознаграждение, руб.</t>
  </si>
  <si>
    <t>3.2 Эксплуатационно-техническое обслуживание системы автоматической пожарной сигнализации, системы дымоудаления, пожаротушения</t>
  </si>
  <si>
    <t>1. Содержание и текущий ремонт конструктивных элементов жилых зданий, внутридомового инженерного оборудования и благоустройство придомовой территории,  руб.</t>
  </si>
  <si>
    <t>Расшифровка размера платы за содержание и ремонт помещений МКД</t>
  </si>
  <si>
    <t xml:space="preserve"> по ул. Куйбышева, д. 9а на 2019 год</t>
  </si>
  <si>
    <t>Плановый расчет платы за содержание жилого помещения на 1 кв.м. в мес., руб.</t>
  </si>
  <si>
    <r>
      <t xml:space="preserve">8. Прочие расходы,  руб.                                                                                                 </t>
    </r>
    <r>
      <rPr>
        <i/>
        <sz val="7"/>
        <rFont val="Arial"/>
        <family val="2"/>
        <charset val="204"/>
      </rPr>
      <t>В том числе:</t>
    </r>
  </si>
  <si>
    <t xml:space="preserve">                      ручная уборка </t>
  </si>
  <si>
    <t xml:space="preserve">                     содержание контейнерной площадки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</si>
</sst>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workbookViewId="0">
      <selection activeCell="C7" sqref="C7"/>
    </sheetView>
  </sheetViews>
  <sheetFormatPr defaultRowHeight="15"/>
  <cols>
    <col min="1" max="1" width="60.42578125" customWidth="1"/>
    <col min="2" max="2" width="16.85546875" hidden="1" customWidth="1"/>
    <col min="3" max="3" width="16.7109375" customWidth="1"/>
  </cols>
  <sheetData>
    <row r="1" spans="1:3" ht="15.75">
      <c r="A1" s="22" t="s">
        <v>26</v>
      </c>
      <c r="B1" s="22"/>
      <c r="C1" s="22"/>
    </row>
    <row r="2" spans="1:3" ht="15.75">
      <c r="A2" s="22" t="s">
        <v>27</v>
      </c>
      <c r="B2" s="22"/>
      <c r="C2" s="22"/>
    </row>
    <row r="3" spans="1:3" ht="15.75">
      <c r="A3" s="14"/>
      <c r="B3" s="14"/>
      <c r="C3" s="14"/>
    </row>
    <row r="4" spans="1:3" hidden="1">
      <c r="A4" s="17" t="s">
        <v>5</v>
      </c>
      <c r="B4" s="23">
        <v>8851</v>
      </c>
      <c r="C4" s="24"/>
    </row>
    <row r="5" spans="1:3" ht="81.75" customHeight="1">
      <c r="A5" s="16" t="s">
        <v>3</v>
      </c>
      <c r="B5" s="16" t="s">
        <v>4</v>
      </c>
      <c r="C5" s="16" t="s">
        <v>28</v>
      </c>
    </row>
    <row r="6" spans="1:3" ht="33.75">
      <c r="A6" s="1" t="s">
        <v>25</v>
      </c>
      <c r="B6" s="7">
        <f>925722</f>
        <v>925722</v>
      </c>
      <c r="C6" s="12">
        <v>7.72</v>
      </c>
    </row>
    <row r="7" spans="1:3">
      <c r="A7" s="2" t="s">
        <v>18</v>
      </c>
      <c r="B7" s="6">
        <v>84970</v>
      </c>
      <c r="C7" s="12">
        <f>B7/B4/12</f>
        <v>0.8000037660528001</v>
      </c>
    </row>
    <row r="8" spans="1:3">
      <c r="A8" s="2" t="s">
        <v>6</v>
      </c>
      <c r="B8" s="6">
        <f>SUM(B10:B16)-B11-B12-B13-B14</f>
        <v>326600</v>
      </c>
      <c r="C8" s="12">
        <f>C10+C15+C16</f>
        <v>3.0749821112491995</v>
      </c>
    </row>
    <row r="9" spans="1:3">
      <c r="A9" s="3" t="s">
        <v>0</v>
      </c>
      <c r="B9" s="8"/>
      <c r="C9" s="12"/>
    </row>
    <row r="10" spans="1:3" ht="22.5">
      <c r="A10" s="1" t="s">
        <v>7</v>
      </c>
      <c r="B10" s="9">
        <f>SUM(B11:B14)</f>
        <v>152600</v>
      </c>
      <c r="C10" s="12">
        <f>B10/B4/12</f>
        <v>1.436749143222988</v>
      </c>
    </row>
    <row r="11" spans="1:3">
      <c r="A11" s="1" t="s">
        <v>13</v>
      </c>
      <c r="B11" s="9">
        <v>144000</v>
      </c>
      <c r="C11" s="12">
        <f>B11/B4/12</f>
        <v>1.3557790080216925</v>
      </c>
    </row>
    <row r="12" spans="1:3">
      <c r="A12" s="1" t="s">
        <v>14</v>
      </c>
      <c r="B12" s="9">
        <v>0</v>
      </c>
      <c r="C12" s="12">
        <f>B12/B4/12</f>
        <v>0</v>
      </c>
    </row>
    <row r="13" spans="1:3">
      <c r="A13" s="1" t="s">
        <v>15</v>
      </c>
      <c r="B13" s="9">
        <v>6600</v>
      </c>
      <c r="C13" s="12">
        <f>B13/B4/12</f>
        <v>6.2139871200994234E-2</v>
      </c>
    </row>
    <row r="14" spans="1:3">
      <c r="A14" s="1" t="s">
        <v>16</v>
      </c>
      <c r="B14" s="9">
        <v>2000</v>
      </c>
      <c r="C14" s="12">
        <f>B14/B4/12</f>
        <v>1.8830264000301283E-2</v>
      </c>
    </row>
    <row r="15" spans="1:3" ht="22.5">
      <c r="A15" s="20" t="s">
        <v>24</v>
      </c>
      <c r="B15" s="21">
        <v>48000</v>
      </c>
      <c r="C15" s="12">
        <f>B15/B4/12</f>
        <v>0.45192633600723081</v>
      </c>
    </row>
    <row r="16" spans="1:3" ht="22.5">
      <c r="A16" s="1" t="s">
        <v>21</v>
      </c>
      <c r="B16" s="9">
        <f>(10000+500)*12</f>
        <v>126000</v>
      </c>
      <c r="C16" s="12">
        <f>B16/B4/12</f>
        <v>1.186306632018981</v>
      </c>
    </row>
    <row r="17" spans="1:3" ht="22.5">
      <c r="A17" s="1" t="s">
        <v>8</v>
      </c>
      <c r="B17" s="7">
        <f>SUM(B19:B24)-B21-B22</f>
        <v>527476</v>
      </c>
      <c r="C17" s="12">
        <f>C19+C24</f>
        <v>5.9661714307234579</v>
      </c>
    </row>
    <row r="18" spans="1:3">
      <c r="A18" s="4" t="s">
        <v>17</v>
      </c>
      <c r="B18" s="10"/>
      <c r="C18" s="12"/>
    </row>
    <row r="19" spans="1:3" ht="22.5">
      <c r="A19" s="1" t="s">
        <v>9</v>
      </c>
      <c r="B19" s="7">
        <f>B21+B22</f>
        <v>238986</v>
      </c>
      <c r="C19" s="12">
        <v>3.25</v>
      </c>
    </row>
    <row r="20" spans="1:3">
      <c r="A20" s="1" t="s">
        <v>0</v>
      </c>
      <c r="B20" s="6"/>
      <c r="C20" s="12"/>
    </row>
    <row r="21" spans="1:3">
      <c r="A21" s="1" t="s">
        <v>30</v>
      </c>
      <c r="B21" s="7">
        <v>210986</v>
      </c>
      <c r="C21" s="12">
        <f>B21/B4/12</f>
        <v>1.9864610401837834</v>
      </c>
    </row>
    <row r="22" spans="1:3">
      <c r="A22" s="1" t="s">
        <v>19</v>
      </c>
      <c r="B22" s="7">
        <v>28000</v>
      </c>
      <c r="C22" s="12">
        <f>B22/B4/12</f>
        <v>0.26362369600421798</v>
      </c>
    </row>
    <row r="23" spans="1:3">
      <c r="A23" s="1" t="s">
        <v>31</v>
      </c>
      <c r="B23" s="7"/>
      <c r="C23" s="12">
        <v>1</v>
      </c>
    </row>
    <row r="24" spans="1:3">
      <c r="A24" s="1" t="s">
        <v>20</v>
      </c>
      <c r="B24" s="6">
        <v>288490</v>
      </c>
      <c r="C24" s="12">
        <f>B24/B4/12</f>
        <v>2.7161714307234583</v>
      </c>
    </row>
    <row r="25" spans="1:3" ht="16.5" customHeight="1">
      <c r="A25" s="1" t="s">
        <v>10</v>
      </c>
      <c r="B25" s="7">
        <f>(8384.4*4.25)*12</f>
        <v>427604.39999999997</v>
      </c>
      <c r="C25" s="12">
        <f>B25/B4/12</f>
        <v>4.0259518698452146</v>
      </c>
    </row>
    <row r="26" spans="1:3">
      <c r="A26" s="1" t="s">
        <v>11</v>
      </c>
      <c r="B26" s="6">
        <v>1000</v>
      </c>
      <c r="C26" s="12">
        <f>B26/B4/12</f>
        <v>9.4151320001506413E-3</v>
      </c>
    </row>
    <row r="27" spans="1:3">
      <c r="A27" s="1" t="s">
        <v>12</v>
      </c>
      <c r="B27" s="11">
        <v>390000</v>
      </c>
      <c r="C27" s="12">
        <f>B27/B4/12</f>
        <v>3.6719014800587502</v>
      </c>
    </row>
    <row r="28" spans="1:3" ht="21">
      <c r="A28" s="1" t="s">
        <v>29</v>
      </c>
      <c r="B28" s="7">
        <f>SUM(B29:B29)</f>
        <v>34100</v>
      </c>
      <c r="C28" s="12">
        <f>B28/B4/12</f>
        <v>0.32105600120513689</v>
      </c>
    </row>
    <row r="29" spans="1:3" ht="22.5">
      <c r="A29" s="1" t="s">
        <v>23</v>
      </c>
      <c r="B29" s="9">
        <v>34100</v>
      </c>
      <c r="C29" s="12" t="s">
        <v>2</v>
      </c>
    </row>
    <row r="30" spans="1:3">
      <c r="A30" s="5" t="s">
        <v>1</v>
      </c>
      <c r="B30" s="6">
        <f>B6+B7+B8+B17+B25+B26+B27+B28</f>
        <v>2717472.4</v>
      </c>
      <c r="C30" s="15">
        <f>C6+C7+C8+C17+C25+C26+C27+C28</f>
        <v>25.589481791134709</v>
      </c>
    </row>
    <row r="31" spans="1:3" hidden="1">
      <c r="A31" s="18" t="s">
        <v>22</v>
      </c>
      <c r="B31" s="19">
        <f>B30/B4/12</f>
        <v>25.585361352766167</v>
      </c>
      <c r="C31" s="13"/>
    </row>
  </sheetData>
  <mergeCells count="3">
    <mergeCell ref="A1:C1"/>
    <mergeCell ref="A2:C2"/>
    <mergeCell ref="B4:C4"/>
  </mergeCells>
  <pageMargins left="0.43307086614173229" right="0" top="0.15748031496062992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2020-02-05T11:32:00Z</dcterms:modified>
</cp:coreProperties>
</file>