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60" windowWidth="20730" windowHeight="11520"/>
  </bookViews>
  <sheets>
    <sheet name="Отчет" sheetId="1" r:id="rId1"/>
    <sheet name="Расшифровка работ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61" i="1"/>
  <c r="D57"/>
  <c r="D56"/>
  <c r="D45"/>
  <c r="C11"/>
  <c r="C13"/>
  <c r="D52"/>
  <c r="D46"/>
  <c r="D31"/>
  <c r="D8"/>
  <c r="D12"/>
  <c r="D32"/>
  <c r="D33"/>
  <c r="D22"/>
  <c r="D23"/>
  <c r="D9"/>
  <c r="D21"/>
  <c r="D38"/>
  <c r="D37"/>
  <c r="D39"/>
  <c r="D35"/>
  <c r="D28"/>
  <c r="D29"/>
  <c r="D27"/>
  <c r="D25"/>
  <c r="D43"/>
  <c r="D19"/>
  <c r="C12"/>
</calcChain>
</file>

<file path=xl/sharedStrings.xml><?xml version="1.0" encoding="utf-8"?>
<sst xmlns="http://schemas.openxmlformats.org/spreadsheetml/2006/main" count="374" uniqueCount="188">
  <si>
    <t>№ п/п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</si>
  <si>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</si>
  <si>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</si>
  <si>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</si>
  <si>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</si>
  <si>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</si>
  <si>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</si>
  <si>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</si>
  <si>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</si>
  <si>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</si>
  <si>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</si>
  <si>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6.3</t>
  </si>
  <si>
    <t>6.4</t>
  </si>
  <si>
    <t>7</t>
  </si>
  <si>
    <t>8</t>
  </si>
  <si>
    <t>3</t>
  </si>
  <si>
    <t>4</t>
  </si>
  <si>
    <t>5</t>
  </si>
  <si>
    <t>6</t>
  </si>
  <si>
    <t>6.1.5</t>
  </si>
  <si>
    <t>6.1.6</t>
  </si>
  <si>
    <t>6.1.8</t>
  </si>
  <si>
    <t>6.1.9</t>
  </si>
  <si>
    <t>Содержание и текущий ремонт ж/ф (руб.)</t>
  </si>
  <si>
    <t xml:space="preserve">Наименование  </t>
  </si>
  <si>
    <t>Отчет по затратам на содержание и текущий ремонт общего</t>
  </si>
  <si>
    <t>Затраты за отчетный период, руб.</t>
  </si>
  <si>
    <t>Оплачено в отчетном периоде</t>
  </si>
  <si>
    <t>Начислено за отчетный период</t>
  </si>
  <si>
    <t>Перерасход (экономия) по выполненным работам на конец года: п.2+п.4+п.5-п.6</t>
  </si>
  <si>
    <t>Х</t>
  </si>
  <si>
    <t xml:space="preserve">Техническое содержание и эксплуатация лифтового хозяйства </t>
  </si>
  <si>
    <t>Освидетельствование лифтов</t>
  </si>
  <si>
    <t>Выполнено работ (оказано услуг)</t>
  </si>
  <si>
    <t>Выполнено работ (оказано услуг) всего, в том числе:</t>
  </si>
  <si>
    <t>6.6</t>
  </si>
  <si>
    <t>6.7</t>
  </si>
  <si>
    <t>Плата за негативное воздействие на окружающую среду (воздух)</t>
  </si>
  <si>
    <t>6.1.7</t>
  </si>
  <si>
    <t xml:space="preserve">Работы по уборке помещений и мест общего пользования, относящихся к общему имуществу МКД </t>
  </si>
  <si>
    <t>Задолженность по оплате на конец отчетного периода: п.1+п.3-п.4</t>
  </si>
  <si>
    <t xml:space="preserve">Комиссионное вознаграждение за сбор и перечисление платы за ЖКУ </t>
  </si>
  <si>
    <t>Налог УСН</t>
  </si>
  <si>
    <t>Расходы по содержанию и текущему ремонту общего имущества МКД</t>
  </si>
  <si>
    <t>Коммунальные услуги (отопление, водоснабжение и водоотведение, электроэнергия), руб.</t>
  </si>
  <si>
    <r>
      <t>Содержание и текущий ремонт конструктивных элементов жилых зданий, внутридомового инженерного оборудования, относящегося к общему имуществу МКД</t>
    </r>
    <r>
      <rPr>
        <sz val="10"/>
        <rFont val="Calibri"/>
        <family val="2"/>
        <charset val="204"/>
      </rPr>
      <t>*</t>
    </r>
  </si>
  <si>
    <r>
      <t xml:space="preserve"> Прочие работы по благоустройству территории</t>
    </r>
    <r>
      <rPr>
        <sz val="10"/>
        <rFont val="Calibri"/>
        <family val="2"/>
        <charset val="204"/>
      </rPr>
      <t>*</t>
    </r>
  </si>
  <si>
    <t xml:space="preserve">Перерасход (экономия) по выполненным работам на начало года  </t>
  </si>
  <si>
    <t xml:space="preserve"> Работы по сбору и вывозу твердых бытовых отходов и КГМ</t>
  </si>
  <si>
    <t>Услуги и работы по управлению МКД</t>
  </si>
  <si>
    <t>Прочие (поступления) доходы от использования общего имущества</t>
  </si>
  <si>
    <t>Содержание аварийной службы</t>
  </si>
  <si>
    <t>Страхование лифтов</t>
  </si>
  <si>
    <t>9</t>
  </si>
  <si>
    <t>9.1</t>
  </si>
  <si>
    <t>9.2</t>
  </si>
  <si>
    <t>9.3</t>
  </si>
  <si>
    <t>Начислено поставщиком коммунального ресурса</t>
  </si>
  <si>
    <t>9.4</t>
  </si>
  <si>
    <t>9.5</t>
  </si>
  <si>
    <t>9.6</t>
  </si>
  <si>
    <t>9.7</t>
  </si>
  <si>
    <t>Задолженность на начало отчетного периода перед поставщиком</t>
  </si>
  <si>
    <t>Задолженность на конец отчетного периода перед поставщиком</t>
  </si>
  <si>
    <t>Задолженность потребителей на начало отчетного периода</t>
  </si>
  <si>
    <t>9.8</t>
  </si>
  <si>
    <t>Начислено потребителям</t>
  </si>
  <si>
    <t>Оплачено потребителями</t>
  </si>
  <si>
    <t>9.9</t>
  </si>
  <si>
    <t>Задолженность потребителей на конец отчетного периода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</si>
  <si>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</si>
  <si>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</si>
  <si>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</si>
  <si>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</si>
  <si>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</si>
  <si>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</si>
  <si>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</si>
  <si>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</si>
  <si>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</si>
  <si>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</si>
  <si>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</si>
  <si>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</si>
  <si>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</si>
  <si>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</si>
  <si>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</si>
  <si>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</si>
  <si>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</si>
  <si>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</si>
  <si>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</si>
  <si>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</si>
  <si>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Водоснабжение и водоотведение (МУП "Владимирводоканал")</t>
  </si>
  <si>
    <t>Электроснабжение (ОАО "Владимирские коммунальные системы")</t>
  </si>
  <si>
    <t>Объем поставленного коммунального ресурса, куб.м.</t>
  </si>
  <si>
    <t>Объем поставленного коммунального ресурса, кВт/ч</t>
  </si>
  <si>
    <t>Газоснабжение для нужд отопления и подогрева воды (ООО "Газпром межрегионгаз Владимир")</t>
  </si>
  <si>
    <t>имущества МКД по ул. Куйбышева, д. № 5г за 2014 год</t>
  </si>
  <si>
    <t>Оплачено поставщику коммунального ресурса</t>
  </si>
  <si>
    <t>Ремонт общей антенны, 1-2 подъезды</t>
  </si>
  <si>
    <t>(с апреля по декабрь)</t>
  </si>
  <si>
    <t xml:space="preserve">Долг по оплате на начало года  </t>
  </si>
  <si>
    <t>Ремонт оборудования котельной и реагенты</t>
  </si>
  <si>
    <t>Техническое обслуживание оборудования котельной</t>
  </si>
  <si>
    <t>Обязательное страхование опасных объектов (оборудования котельной)</t>
  </si>
  <si>
    <t xml:space="preserve"> Расходы по благоустройству и обеспечению санитарного состояния жилых домов и придомовой территории - всего, в т. ч.:</t>
  </si>
  <si>
    <t>Работы по обеспечению санитарного состояния жилых домов и придомовой территории (в т.ч. механизированная уборка снега)</t>
  </si>
  <si>
    <t>6.5</t>
  </si>
  <si>
    <t>ул. Куйбышева д.5г</t>
  </si>
  <si>
    <t>месяц</t>
  </si>
  <si>
    <t>Наименование (виды) работ (услуг)</t>
  </si>
  <si>
    <t>объект</t>
  </si>
  <si>
    <t>ед. изм.</t>
  </si>
  <si>
    <t>объем</t>
  </si>
  <si>
    <t>апрель</t>
  </si>
  <si>
    <t>снятие показаний ОДПУ воды, электроэнергии, газа, тепла и передача их в РСО</t>
  </si>
  <si>
    <t>узел учета, подвал, котельная</t>
  </si>
  <si>
    <t>шт</t>
  </si>
  <si>
    <t xml:space="preserve">снятие показаний квартирных электросчетчиков </t>
  </si>
  <si>
    <t xml:space="preserve">лестничные клетки </t>
  </si>
  <si>
    <t>весенний (общий) осмотр дома</t>
  </si>
  <si>
    <t>МОП, здание дома</t>
  </si>
  <si>
    <t>кв.м.</t>
  </si>
  <si>
    <t>смена ламп накаливания</t>
  </si>
  <si>
    <t>МОП</t>
  </si>
  <si>
    <t>шт.</t>
  </si>
  <si>
    <t xml:space="preserve">лестничные клетки  </t>
  </si>
  <si>
    <t>май</t>
  </si>
  <si>
    <t>опломбировка водяных  счетчиков</t>
  </si>
  <si>
    <t>кв.19,22,36,39,68,86,90,94,93,97,7,8,20,25,26, 32,49,54,72,92</t>
  </si>
  <si>
    <t>установка розеток в МОП (проведения кабеля, монтаж розеток)</t>
  </si>
  <si>
    <t>подвал</t>
  </si>
  <si>
    <t>место</t>
  </si>
  <si>
    <t>установка табличек с номерами подъездов на стене дома</t>
  </si>
  <si>
    <t>подъезды</t>
  </si>
  <si>
    <t>июнь</t>
  </si>
  <si>
    <t>кв. 27,30,35,44,53,76,82</t>
  </si>
  <si>
    <t>очистка канализационной  внутренней сети</t>
  </si>
  <si>
    <t>подвал, подъезд 2</t>
  </si>
  <si>
    <t>м</t>
  </si>
  <si>
    <t>устройство диэлектрического коврика</t>
  </si>
  <si>
    <t>котельная</t>
  </si>
  <si>
    <t>устройство урн</t>
  </si>
  <si>
    <t>вход в подъезд, детская площадка</t>
  </si>
  <si>
    <t>июль</t>
  </si>
  <si>
    <t>установка аншлагов (наименование улица, № дома)</t>
  </si>
  <si>
    <t>покраска поребриков</t>
  </si>
  <si>
    <t>придомовая территория</t>
  </si>
  <si>
    <t>август</t>
  </si>
  <si>
    <t xml:space="preserve">очистка канализационной сети внутренней </t>
  </si>
  <si>
    <t>подготовка системы отпления к эксплуатации в зимний период: промывка системы отопления</t>
  </si>
  <si>
    <t>система отопления в МОП</t>
  </si>
  <si>
    <t>куб.м.</t>
  </si>
  <si>
    <t>подготовка к отопительному сезону :опрессовка системы отопления</t>
  </si>
  <si>
    <t>м.п.</t>
  </si>
  <si>
    <t>установка информационных досок для объявлений</t>
  </si>
  <si>
    <t>сентябрь</t>
  </si>
  <si>
    <t>осенний (общий) осмотр дома</t>
  </si>
  <si>
    <t>октябрь</t>
  </si>
  <si>
    <t>осмотр внутридомового инженерного оборудования</t>
  </si>
  <si>
    <t>Осмотр линий электрических сетей, электрооборудования в МОП</t>
  </si>
  <si>
    <t>1,2 подъезды</t>
  </si>
  <si>
    <t>лест.пл.</t>
  </si>
  <si>
    <t>кв.10,38,46</t>
  </si>
  <si>
    <t>смена предохранителей в светильниках</t>
  </si>
  <si>
    <t>ноябрь</t>
  </si>
  <si>
    <t>проверка технического состояния, показаний, сроков службы ИПУ воды (ХВС и ГВС)</t>
  </si>
  <si>
    <t>жилые помещения 1,2 подъездов</t>
  </si>
  <si>
    <t>кв.63,75,89,37,33,16,24,10,6,60</t>
  </si>
  <si>
    <t>установка светильников с датчиками движения (замена)</t>
  </si>
  <si>
    <t>ремонт входной двери (установка дверного доводчика)</t>
  </si>
  <si>
    <t>устройство щетинистого покрытия на входе в дом</t>
  </si>
  <si>
    <t>м2</t>
  </si>
  <si>
    <t>изготовление и устройство решеток на тех этажах</t>
  </si>
  <si>
    <t>1,2 подъезды - тех.этажи</t>
  </si>
  <si>
    <t>заготовка пескосолянной смеси, реагентов для посыпки тротуаров</t>
  </si>
  <si>
    <t>закупка, завоз</t>
  </si>
  <si>
    <t>кг</t>
  </si>
  <si>
    <t>75/125</t>
  </si>
  <si>
    <t>декабрь</t>
  </si>
  <si>
    <t xml:space="preserve">регулировка системы отопления, ликвидация воздушных пробок </t>
  </si>
  <si>
    <t>стояки отопления</t>
  </si>
  <si>
    <t>установка обратного клапана д.25 мм</t>
  </si>
  <si>
    <t>подвал (насосная)</t>
  </si>
  <si>
    <t>2 подъезд - фасад</t>
  </si>
  <si>
    <t>* Расшифровка работ п. 6.1.1 и 6.2.4  на следующем листе</t>
  </si>
  <si>
    <t>кв.44,82,96,4,67,15,58,66,87,74,48,43,91,70, 18,59,1,3,42,14,56,79,65,47,28,23,21,64,40, 9,81, 54, 77</t>
  </si>
  <si>
    <t>ремонт групповых электрощитов на лестничных клетках</t>
  </si>
  <si>
    <t>ремонт групповых электрощитов на лестничных клетках без замены автоматов</t>
  </si>
  <si>
    <t>Прочие (внеэксплуатационные) расходы: банковское обслуживание и пр.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</si>
</sst>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wrapText="1"/>
    </xf>
    <xf numFmtId="4" fontId="9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9" fillId="0" borderId="1" xfId="0" quotePrefix="1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2" borderId="5" xfId="1" applyFont="1" applyFill="1" applyBorder="1" applyAlignment="1">
      <alignment horizontal="left" vertical="top" wrapText="1"/>
    </xf>
    <xf numFmtId="0" fontId="1" fillId="2" borderId="6" xfId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7" xfId="0" quotePrefix="1" applyNumberFormat="1" applyFont="1" applyBorder="1" applyAlignment="1">
      <alignment horizontal="center" vertical="center"/>
    </xf>
    <xf numFmtId="4" fontId="9" fillId="0" borderId="7" xfId="0" quotePrefix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" fillId="2" borderId="5" xfId="1" applyFont="1" applyFill="1" applyBorder="1" applyAlignment="1">
      <alignment horizontal="left" wrapText="1"/>
    </xf>
    <xf numFmtId="0" fontId="1" fillId="2" borderId="6" xfId="1" applyFont="1" applyFill="1" applyBorder="1" applyAlignment="1">
      <alignment horizontal="left" wrapText="1"/>
    </xf>
    <xf numFmtId="0" fontId="5" fillId="2" borderId="5" xfId="1" applyFont="1" applyFill="1" applyBorder="1" applyAlignment="1">
      <alignment horizontal="left" wrapText="1"/>
    </xf>
    <xf numFmtId="0" fontId="5" fillId="2" borderId="6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0" fontId="1" fillId="0" borderId="6" xfId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2" fillId="2" borderId="5" xfId="1" applyFont="1" applyFill="1" applyBorder="1" applyAlignment="1">
      <alignment horizontal="left" wrapText="1"/>
    </xf>
    <xf numFmtId="0" fontId="2" fillId="2" borderId="4" xfId="1" applyFont="1" applyFill="1" applyBorder="1" applyAlignment="1">
      <alignment horizontal="left" wrapText="1"/>
    </xf>
    <xf numFmtId="0" fontId="2" fillId="2" borderId="6" xfId="1" applyFont="1" applyFill="1" applyBorder="1" applyAlignment="1">
      <alignment horizontal="left" wrapText="1"/>
    </xf>
    <xf numFmtId="0" fontId="4" fillId="2" borderId="4" xfId="1" applyFont="1" applyFill="1" applyBorder="1" applyAlignment="1">
      <alignment horizontal="left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topLeftCell="A49" workbookViewId="0">
      <selection activeCell="B65" sqref="B65:C65"/>
    </sheetView>
  </sheetViews>
  <sheetFormatPr defaultRowHeight="15"/>
  <cols>
    <col min="1" max="1" width="4.7109375" customWidth="1"/>
    <col min="2" max="2" width="57.5703125" customWidth="1"/>
    <col min="3" max="3" width="23" customWidth="1"/>
    <col min="4" max="4" width="22" customWidth="1"/>
  </cols>
  <sheetData>
    <row r="1" spans="1:4">
      <c r="A1" s="49" t="s">
        <v>25</v>
      </c>
      <c r="B1" s="49"/>
      <c r="C1" s="49"/>
      <c r="D1" s="49"/>
    </row>
    <row r="2" spans="1:4">
      <c r="A2" s="49" t="s">
        <v>95</v>
      </c>
      <c r="B2" s="49"/>
      <c r="C2" s="49"/>
      <c r="D2" s="49"/>
    </row>
    <row r="3" spans="1:4" ht="14.25" customHeight="1">
      <c r="A3" s="54" t="s">
        <v>98</v>
      </c>
      <c r="B3" s="54"/>
      <c r="C3" s="54"/>
      <c r="D3" s="54"/>
    </row>
    <row r="4" spans="1:4">
      <c r="A4" s="50" t="s">
        <v>0</v>
      </c>
      <c r="B4" s="51" t="s">
        <v>24</v>
      </c>
      <c r="C4" s="52" t="s">
        <v>23</v>
      </c>
      <c r="D4" s="52" t="s">
        <v>44</v>
      </c>
    </row>
    <row r="5" spans="1:4" ht="56.25" customHeight="1">
      <c r="A5" s="50"/>
      <c r="B5" s="51"/>
      <c r="C5" s="53"/>
      <c r="D5" s="53"/>
    </row>
    <row r="6" spans="1:4">
      <c r="A6" s="1">
        <v>1</v>
      </c>
      <c r="B6" s="3" t="s">
        <v>99</v>
      </c>
      <c r="C6" s="6">
        <v>0</v>
      </c>
      <c r="D6" s="6">
        <v>0</v>
      </c>
    </row>
    <row r="7" spans="1:4" ht="18" customHeight="1">
      <c r="A7" s="1">
        <v>2</v>
      </c>
      <c r="B7" s="3" t="s">
        <v>47</v>
      </c>
      <c r="C7" s="6">
        <v>0</v>
      </c>
      <c r="D7" s="8" t="s">
        <v>30</v>
      </c>
    </row>
    <row r="8" spans="1:4">
      <c r="A8" s="1" t="s">
        <v>15</v>
      </c>
      <c r="B8" s="3" t="s">
        <v>28</v>
      </c>
      <c r="C8" s="6">
        <v>791186.51</v>
      </c>
      <c r="D8" s="6">
        <f>568462.76+4906.77-11279.3</f>
        <v>562090.23</v>
      </c>
    </row>
    <row r="9" spans="1:4">
      <c r="A9" s="1" t="s">
        <v>16</v>
      </c>
      <c r="B9" s="3" t="s">
        <v>27</v>
      </c>
      <c r="C9" s="6">
        <v>610268</v>
      </c>
      <c r="D9" s="6">
        <f>438684.47+4906.77</f>
        <v>443591.24</v>
      </c>
    </row>
    <row r="10" spans="1:4" ht="25.5">
      <c r="A10" s="1" t="s">
        <v>17</v>
      </c>
      <c r="B10" s="3" t="s">
        <v>50</v>
      </c>
      <c r="C10" s="6">
        <v>8000</v>
      </c>
      <c r="D10" s="8" t="s">
        <v>30</v>
      </c>
    </row>
    <row r="11" spans="1:4">
      <c r="A11" s="1" t="s">
        <v>18</v>
      </c>
      <c r="B11" s="3" t="s">
        <v>33</v>
      </c>
      <c r="C11" s="14">
        <f>D45</f>
        <v>796231.3</v>
      </c>
      <c r="D11" s="8" t="s">
        <v>30</v>
      </c>
    </row>
    <row r="12" spans="1:4" ht="26.25" customHeight="1">
      <c r="A12" s="1" t="s">
        <v>13</v>
      </c>
      <c r="B12" s="4" t="s">
        <v>40</v>
      </c>
      <c r="C12" s="10">
        <f>C6+C8-C9</f>
        <v>180918.51</v>
      </c>
      <c r="D12" s="10">
        <f>D6+D8-D9</f>
        <v>118498.98999999999</v>
      </c>
    </row>
    <row r="13" spans="1:4" ht="26.25">
      <c r="A13" s="1" t="s">
        <v>14</v>
      </c>
      <c r="B13" s="5" t="s">
        <v>29</v>
      </c>
      <c r="C13" s="6">
        <f>C7+C9+C10-C11</f>
        <v>-177963.30000000005</v>
      </c>
      <c r="D13" s="8" t="s">
        <v>30</v>
      </c>
    </row>
    <row r="14" spans="1:4">
      <c r="A14" s="1" t="s">
        <v>53</v>
      </c>
      <c r="B14" s="58" t="s">
        <v>90</v>
      </c>
      <c r="C14" s="72"/>
      <c r="D14" s="59"/>
    </row>
    <row r="15" spans="1:4">
      <c r="A15" s="1" t="s">
        <v>54</v>
      </c>
      <c r="B15" s="43" t="s">
        <v>92</v>
      </c>
      <c r="C15" s="44"/>
      <c r="D15" s="15">
        <v>2560</v>
      </c>
    </row>
    <row r="16" spans="1:4">
      <c r="A16" s="1" t="s">
        <v>55</v>
      </c>
      <c r="B16" s="47" t="s">
        <v>62</v>
      </c>
      <c r="C16" s="48"/>
      <c r="D16" s="15">
        <v>0</v>
      </c>
    </row>
    <row r="17" spans="1:4">
      <c r="A17" s="1" t="s">
        <v>56</v>
      </c>
      <c r="B17" s="43" t="s">
        <v>57</v>
      </c>
      <c r="C17" s="44"/>
      <c r="D17" s="15">
        <v>92504.27</v>
      </c>
    </row>
    <row r="18" spans="1:4">
      <c r="A18" s="1" t="s">
        <v>58</v>
      </c>
      <c r="B18" s="43" t="s">
        <v>96</v>
      </c>
      <c r="C18" s="44"/>
      <c r="D18" s="15">
        <v>73461.84</v>
      </c>
    </row>
    <row r="19" spans="1:4">
      <c r="A19" s="1" t="s">
        <v>59</v>
      </c>
      <c r="B19" s="43" t="s">
        <v>63</v>
      </c>
      <c r="C19" s="44"/>
      <c r="D19" s="15">
        <f>D16+D17-D18</f>
        <v>19042.430000000008</v>
      </c>
    </row>
    <row r="20" spans="1:4">
      <c r="A20" s="17" t="s">
        <v>60</v>
      </c>
      <c r="B20" s="47" t="s">
        <v>64</v>
      </c>
      <c r="C20" s="48"/>
      <c r="D20" s="16">
        <v>0</v>
      </c>
    </row>
    <row r="21" spans="1:4">
      <c r="A21" s="1" t="s">
        <v>61</v>
      </c>
      <c r="B21" s="47" t="s">
        <v>66</v>
      </c>
      <c r="C21" s="48"/>
      <c r="D21" s="16">
        <f>4906.77+85397.41</f>
        <v>90304.180000000008</v>
      </c>
    </row>
    <row r="22" spans="1:4">
      <c r="A22" s="1" t="s">
        <v>65</v>
      </c>
      <c r="B22" s="47" t="s">
        <v>67</v>
      </c>
      <c r="C22" s="48"/>
      <c r="D22" s="16">
        <f>4906.77+66080.39</f>
        <v>70987.16</v>
      </c>
    </row>
    <row r="23" spans="1:4">
      <c r="A23" s="1" t="s">
        <v>68</v>
      </c>
      <c r="B23" s="43" t="s">
        <v>69</v>
      </c>
      <c r="C23" s="44"/>
      <c r="D23" s="15">
        <f>D20+D21-D22</f>
        <v>19317.020000000004</v>
      </c>
    </row>
    <row r="24" spans="1:4">
      <c r="A24" s="1" t="s">
        <v>70</v>
      </c>
      <c r="B24" s="69" t="s">
        <v>91</v>
      </c>
      <c r="C24" s="70"/>
      <c r="D24" s="71"/>
    </row>
    <row r="25" spans="1:4">
      <c r="A25" s="1" t="s">
        <v>71</v>
      </c>
      <c r="B25" s="43" t="s">
        <v>93</v>
      </c>
      <c r="C25" s="44"/>
      <c r="D25" s="15">
        <f>52278+6519</f>
        <v>58797</v>
      </c>
    </row>
    <row r="26" spans="1:4">
      <c r="A26" s="1" t="s">
        <v>72</v>
      </c>
      <c r="B26" s="47" t="s">
        <v>62</v>
      </c>
      <c r="C26" s="48"/>
      <c r="D26" s="15">
        <v>0</v>
      </c>
    </row>
    <row r="27" spans="1:4">
      <c r="A27" s="1" t="s">
        <v>73</v>
      </c>
      <c r="B27" s="43" t="s">
        <v>57</v>
      </c>
      <c r="C27" s="44"/>
      <c r="D27" s="15">
        <f>180781.68+21773.46</f>
        <v>202555.13999999998</v>
      </c>
    </row>
    <row r="28" spans="1:4">
      <c r="A28" s="1" t="s">
        <v>74</v>
      </c>
      <c r="B28" s="43" t="s">
        <v>96</v>
      </c>
      <c r="C28" s="44"/>
      <c r="D28" s="15">
        <f>144558.36+21773.46</f>
        <v>166331.81999999998</v>
      </c>
    </row>
    <row r="29" spans="1:4">
      <c r="A29" s="1" t="s">
        <v>75</v>
      </c>
      <c r="B29" s="43" t="s">
        <v>63</v>
      </c>
      <c r="C29" s="44"/>
      <c r="D29" s="15">
        <f>D26+D27-D28</f>
        <v>36223.320000000007</v>
      </c>
    </row>
    <row r="30" spans="1:4">
      <c r="A30" s="17" t="s">
        <v>76</v>
      </c>
      <c r="B30" s="47" t="s">
        <v>64</v>
      </c>
      <c r="C30" s="48"/>
      <c r="D30" s="16">
        <v>0</v>
      </c>
    </row>
    <row r="31" spans="1:4">
      <c r="A31" s="1" t="s">
        <v>77</v>
      </c>
      <c r="B31" s="47" t="s">
        <v>66</v>
      </c>
      <c r="C31" s="48"/>
      <c r="D31" s="16">
        <f>29541.13+183047.7-11279.3</f>
        <v>201309.53000000003</v>
      </c>
    </row>
    <row r="32" spans="1:4">
      <c r="A32" s="1" t="s">
        <v>78</v>
      </c>
      <c r="B32" s="47" t="s">
        <v>67</v>
      </c>
      <c r="C32" s="48"/>
      <c r="D32" s="16">
        <f>22786.04+141190.67</f>
        <v>163976.71000000002</v>
      </c>
    </row>
    <row r="33" spans="1:4">
      <c r="A33" s="1" t="s">
        <v>79</v>
      </c>
      <c r="B33" s="43" t="s">
        <v>69</v>
      </c>
      <c r="C33" s="44"/>
      <c r="D33" s="15">
        <f>D30+D31-D32</f>
        <v>37332.820000000007</v>
      </c>
    </row>
    <row r="34" spans="1:4">
      <c r="A34" s="1" t="s">
        <v>80</v>
      </c>
      <c r="B34" s="55" t="s">
        <v>94</v>
      </c>
      <c r="C34" s="56"/>
      <c r="D34" s="57"/>
    </row>
    <row r="35" spans="1:4">
      <c r="A35" s="1" t="s">
        <v>81</v>
      </c>
      <c r="B35" s="43" t="s">
        <v>92</v>
      </c>
      <c r="C35" s="44"/>
      <c r="D35" s="15">
        <f>58725+5191</f>
        <v>63916</v>
      </c>
    </row>
    <row r="36" spans="1:4">
      <c r="A36" s="1" t="s">
        <v>82</v>
      </c>
      <c r="B36" s="47" t="s">
        <v>62</v>
      </c>
      <c r="C36" s="48"/>
      <c r="D36" s="15">
        <v>0</v>
      </c>
    </row>
    <row r="37" spans="1:4">
      <c r="A37" s="1" t="s">
        <v>83</v>
      </c>
      <c r="B37" s="43" t="s">
        <v>57</v>
      </c>
      <c r="C37" s="44"/>
      <c r="D37" s="15">
        <f>248994+21498.84</f>
        <v>270492.84000000003</v>
      </c>
    </row>
    <row r="38" spans="1:4">
      <c r="A38" s="1" t="s">
        <v>84</v>
      </c>
      <c r="B38" s="43" t="s">
        <v>96</v>
      </c>
      <c r="C38" s="44"/>
      <c r="D38" s="15">
        <f>153636.4+21498.84</f>
        <v>175135.24</v>
      </c>
    </row>
    <row r="39" spans="1:4">
      <c r="A39" s="1" t="s">
        <v>85</v>
      </c>
      <c r="B39" s="43" t="s">
        <v>63</v>
      </c>
      <c r="C39" s="44"/>
      <c r="D39" s="15">
        <f>D36+D37-D38</f>
        <v>95357.600000000035</v>
      </c>
    </row>
    <row r="40" spans="1:4">
      <c r="A40" s="17" t="s">
        <v>86</v>
      </c>
      <c r="B40" s="47" t="s">
        <v>64</v>
      </c>
      <c r="C40" s="48"/>
      <c r="D40" s="16">
        <v>0</v>
      </c>
    </row>
    <row r="41" spans="1:4">
      <c r="A41" s="1" t="s">
        <v>87</v>
      </c>
      <c r="B41" s="47" t="s">
        <v>66</v>
      </c>
      <c r="C41" s="48"/>
      <c r="D41" s="16">
        <v>270476.52</v>
      </c>
    </row>
    <row r="42" spans="1:4">
      <c r="A42" s="1" t="s">
        <v>88</v>
      </c>
      <c r="B42" s="47" t="s">
        <v>67</v>
      </c>
      <c r="C42" s="48"/>
      <c r="D42" s="16">
        <v>208627.37</v>
      </c>
    </row>
    <row r="43" spans="1:4">
      <c r="A43" s="1" t="s">
        <v>89</v>
      </c>
      <c r="B43" s="43" t="s">
        <v>69</v>
      </c>
      <c r="C43" s="44"/>
      <c r="D43" s="15">
        <f>D40+D41-D42</f>
        <v>61849.150000000023</v>
      </c>
    </row>
    <row r="44" spans="1:4" ht="33.75" customHeight="1">
      <c r="A44" s="2"/>
      <c r="B44" s="73" t="s">
        <v>33</v>
      </c>
      <c r="C44" s="74"/>
      <c r="D44" s="18" t="s">
        <v>26</v>
      </c>
    </row>
    <row r="45" spans="1:4">
      <c r="A45" s="1" t="s">
        <v>18</v>
      </c>
      <c r="B45" s="65" t="s">
        <v>34</v>
      </c>
      <c r="C45" s="66"/>
      <c r="D45" s="19">
        <f>D46+D56+D61+D64+D65+D62+D63</f>
        <v>796231.3</v>
      </c>
    </row>
    <row r="46" spans="1:4">
      <c r="A46" s="1" t="s">
        <v>1</v>
      </c>
      <c r="B46" s="65" t="s">
        <v>43</v>
      </c>
      <c r="C46" s="66"/>
      <c r="D46" s="19">
        <f>SUM(D47:D55)</f>
        <v>325866.91000000003</v>
      </c>
    </row>
    <row r="47" spans="1:4" ht="31.5" customHeight="1">
      <c r="A47" s="1" t="s">
        <v>2</v>
      </c>
      <c r="B47" s="75" t="s">
        <v>45</v>
      </c>
      <c r="C47" s="75"/>
      <c r="D47" s="20">
        <v>185688.94</v>
      </c>
    </row>
    <row r="48" spans="1:4">
      <c r="A48" s="1" t="s">
        <v>3</v>
      </c>
      <c r="B48" s="12" t="s">
        <v>51</v>
      </c>
      <c r="C48" s="13"/>
      <c r="D48" s="20">
        <v>15978.53</v>
      </c>
    </row>
    <row r="49" spans="1:4">
      <c r="A49" s="1" t="s">
        <v>4</v>
      </c>
      <c r="B49" s="64" t="s">
        <v>31</v>
      </c>
      <c r="C49" s="64"/>
      <c r="D49" s="6">
        <v>58366.94</v>
      </c>
    </row>
    <row r="50" spans="1:4">
      <c r="A50" s="1" t="s">
        <v>5</v>
      </c>
      <c r="B50" s="64" t="s">
        <v>32</v>
      </c>
      <c r="C50" s="64"/>
      <c r="D50" s="6">
        <v>4400</v>
      </c>
    </row>
    <row r="51" spans="1:4">
      <c r="A51" s="1" t="s">
        <v>19</v>
      </c>
      <c r="B51" s="45" t="s">
        <v>52</v>
      </c>
      <c r="C51" s="46"/>
      <c r="D51" s="6">
        <v>1312.5</v>
      </c>
    </row>
    <row r="52" spans="1:4">
      <c r="A52" s="1" t="s">
        <v>20</v>
      </c>
      <c r="B52" s="64" t="s">
        <v>100</v>
      </c>
      <c r="C52" s="64"/>
      <c r="D52" s="6">
        <f>1320</f>
        <v>1320</v>
      </c>
    </row>
    <row r="53" spans="1:4">
      <c r="A53" s="1" t="s">
        <v>38</v>
      </c>
      <c r="B53" s="45" t="s">
        <v>101</v>
      </c>
      <c r="C53" s="46"/>
      <c r="D53" s="6">
        <v>56000</v>
      </c>
    </row>
    <row r="54" spans="1:4">
      <c r="A54" s="1" t="s">
        <v>21</v>
      </c>
      <c r="B54" s="64" t="s">
        <v>102</v>
      </c>
      <c r="C54" s="64"/>
      <c r="D54" s="6">
        <v>0</v>
      </c>
    </row>
    <row r="55" spans="1:4">
      <c r="A55" s="1" t="s">
        <v>22</v>
      </c>
      <c r="B55" s="45" t="s">
        <v>97</v>
      </c>
      <c r="C55" s="46"/>
      <c r="D55" s="6">
        <v>2800</v>
      </c>
    </row>
    <row r="56" spans="1:4" ht="25.5" customHeight="1">
      <c r="A56" s="1" t="s">
        <v>6</v>
      </c>
      <c r="B56" s="68" t="s">
        <v>103</v>
      </c>
      <c r="C56" s="68"/>
      <c r="D56" s="7">
        <f>SUM(D57:D60)</f>
        <v>274790.25</v>
      </c>
    </row>
    <row r="57" spans="1:4" ht="26.25" customHeight="1">
      <c r="A57" s="1" t="s">
        <v>7</v>
      </c>
      <c r="B57" s="67" t="s">
        <v>104</v>
      </c>
      <c r="C57" s="67"/>
      <c r="D57" s="14">
        <f>2200+50812.93</f>
        <v>53012.93</v>
      </c>
    </row>
    <row r="58" spans="1:4" ht="26.25" customHeight="1">
      <c r="A58" s="1" t="s">
        <v>8</v>
      </c>
      <c r="B58" s="67" t="s">
        <v>39</v>
      </c>
      <c r="C58" s="67"/>
      <c r="D58" s="14">
        <v>48751.03</v>
      </c>
    </row>
    <row r="59" spans="1:4">
      <c r="A59" s="1" t="s">
        <v>9</v>
      </c>
      <c r="B59" s="64" t="s">
        <v>48</v>
      </c>
      <c r="C59" s="64"/>
      <c r="D59" s="14">
        <v>156840</v>
      </c>
    </row>
    <row r="60" spans="1:4">
      <c r="A60" s="1" t="s">
        <v>10</v>
      </c>
      <c r="B60" s="67" t="s">
        <v>46</v>
      </c>
      <c r="C60" s="67"/>
      <c r="D60" s="14">
        <v>16186.29</v>
      </c>
    </row>
    <row r="61" spans="1:4">
      <c r="A61" s="1" t="s">
        <v>11</v>
      </c>
      <c r="B61" s="68" t="s">
        <v>49</v>
      </c>
      <c r="C61" s="68"/>
      <c r="D61" s="9">
        <f>194959.18-11995.02</f>
        <v>182964.16</v>
      </c>
    </row>
    <row r="62" spans="1:4">
      <c r="A62" s="1" t="s">
        <v>12</v>
      </c>
      <c r="B62" s="62" t="s">
        <v>41</v>
      </c>
      <c r="C62" s="63"/>
      <c r="D62" s="9">
        <v>1740.34</v>
      </c>
    </row>
    <row r="63" spans="1:4">
      <c r="A63" s="1" t="s">
        <v>105</v>
      </c>
      <c r="B63" s="60" t="s">
        <v>37</v>
      </c>
      <c r="C63" s="61"/>
      <c r="D63" s="9">
        <v>806.16</v>
      </c>
    </row>
    <row r="64" spans="1:4">
      <c r="A64" s="1" t="s">
        <v>35</v>
      </c>
      <c r="B64" s="58" t="s">
        <v>42</v>
      </c>
      <c r="C64" s="59"/>
      <c r="D64" s="9">
        <v>6183</v>
      </c>
    </row>
    <row r="65" spans="1:4" ht="16.5" customHeight="1">
      <c r="A65" s="1" t="s">
        <v>36</v>
      </c>
      <c r="B65" s="58" t="s">
        <v>187</v>
      </c>
      <c r="C65" s="59"/>
      <c r="D65" s="9">
        <v>3880.48</v>
      </c>
    </row>
    <row r="67" spans="1:4">
      <c r="A67" s="11" t="s">
        <v>183</v>
      </c>
    </row>
  </sheetData>
  <mergeCells count="58">
    <mergeCell ref="B29:C29"/>
    <mergeCell ref="B31:C31"/>
    <mergeCell ref="B38:C38"/>
    <mergeCell ref="B41:C41"/>
    <mergeCell ref="B14:D14"/>
    <mergeCell ref="B25:C25"/>
    <mergeCell ref="B26:C26"/>
    <mergeCell ref="B27:C27"/>
    <mergeCell ref="B28:C28"/>
    <mergeCell ref="B15:C15"/>
    <mergeCell ref="B16:C16"/>
    <mergeCell ref="B17:C17"/>
    <mergeCell ref="B65:C65"/>
    <mergeCell ref="B56:C56"/>
    <mergeCell ref="B57:C57"/>
    <mergeCell ref="B58:C58"/>
    <mergeCell ref="B18:C18"/>
    <mergeCell ref="B19:C19"/>
    <mergeCell ref="B23:C23"/>
    <mergeCell ref="B24:D24"/>
    <mergeCell ref="B61:C61"/>
    <mergeCell ref="B39:C39"/>
    <mergeCell ref="B42:C42"/>
    <mergeCell ref="B43:C43"/>
    <mergeCell ref="B45:C45"/>
    <mergeCell ref="B49:C49"/>
    <mergeCell ref="B44:C44"/>
    <mergeCell ref="B47:C47"/>
    <mergeCell ref="B64:C64"/>
    <mergeCell ref="B63:C63"/>
    <mergeCell ref="B62:C62"/>
    <mergeCell ref="B30:C30"/>
    <mergeCell ref="B52:C52"/>
    <mergeCell ref="B54:C54"/>
    <mergeCell ref="B51:C51"/>
    <mergeCell ref="B46:C46"/>
    <mergeCell ref="B59:C59"/>
    <mergeCell ref="B60:C60"/>
    <mergeCell ref="B53:C53"/>
    <mergeCell ref="B50:C50"/>
    <mergeCell ref="B37:C37"/>
    <mergeCell ref="B36:C36"/>
    <mergeCell ref="B35:C35"/>
    <mergeCell ref="B55:C55"/>
    <mergeCell ref="B40:C40"/>
    <mergeCell ref="A1:D1"/>
    <mergeCell ref="A2:D2"/>
    <mergeCell ref="A4:A5"/>
    <mergeCell ref="B4:B5"/>
    <mergeCell ref="C4:C5"/>
    <mergeCell ref="D4:D5"/>
    <mergeCell ref="A3:D3"/>
    <mergeCell ref="B32:C32"/>
    <mergeCell ref="B33:C33"/>
    <mergeCell ref="B20:C20"/>
    <mergeCell ref="B21:C21"/>
    <mergeCell ref="B22:C22"/>
    <mergeCell ref="B34:D34"/>
  </mergeCells>
  <pageMargins left="0.31496062992125984" right="0.11811023622047245" top="0.35433070866141736" bottom="0.15748031496062992" header="0.31496062992125984" footer="0.31496062992125984"/>
  <pageSetup paperSize="9" scale="9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topLeftCell="A45" workbookViewId="0">
      <selection activeCell="G45" sqref="G1:G65536"/>
    </sheetView>
  </sheetViews>
  <sheetFormatPr defaultRowHeight="15"/>
  <cols>
    <col min="1" max="1" width="5.7109375" customWidth="1"/>
    <col min="2" max="2" width="9.7109375" customWidth="1"/>
    <col min="3" max="3" width="72.42578125" customWidth="1"/>
    <col min="4" max="4" width="33.42578125" customWidth="1"/>
    <col min="5" max="5" width="11.7109375" customWidth="1"/>
    <col min="6" max="6" width="11.5703125" customWidth="1"/>
  </cols>
  <sheetData>
    <row r="1" spans="1:6">
      <c r="A1" s="21"/>
      <c r="C1" s="21" t="s">
        <v>106</v>
      </c>
    </row>
    <row r="2" spans="1:6">
      <c r="A2" s="76" t="s">
        <v>0</v>
      </c>
      <c r="B2" s="52" t="s">
        <v>107</v>
      </c>
      <c r="C2" s="76" t="s">
        <v>108</v>
      </c>
      <c r="D2" s="76" t="s">
        <v>109</v>
      </c>
      <c r="E2" s="76" t="s">
        <v>110</v>
      </c>
      <c r="F2" s="76" t="s">
        <v>111</v>
      </c>
    </row>
    <row r="3" spans="1:6">
      <c r="A3" s="76"/>
      <c r="B3" s="53"/>
      <c r="C3" s="76"/>
      <c r="D3" s="76"/>
      <c r="E3" s="76"/>
      <c r="F3" s="76"/>
    </row>
    <row r="4" spans="1:6" ht="30">
      <c r="A4" s="22">
        <v>1</v>
      </c>
      <c r="B4" s="23" t="s">
        <v>112</v>
      </c>
      <c r="C4" s="24" t="s">
        <v>113</v>
      </c>
      <c r="D4" s="25" t="s">
        <v>114</v>
      </c>
      <c r="E4" s="26" t="s">
        <v>115</v>
      </c>
      <c r="F4" s="22">
        <v>12</v>
      </c>
    </row>
    <row r="5" spans="1:6">
      <c r="A5" s="22">
        <v>2</v>
      </c>
      <c r="B5" s="23" t="s">
        <v>112</v>
      </c>
      <c r="C5" s="24" t="s">
        <v>116</v>
      </c>
      <c r="D5" s="25" t="s">
        <v>117</v>
      </c>
      <c r="E5" s="26" t="s">
        <v>115</v>
      </c>
      <c r="F5" s="22">
        <v>97</v>
      </c>
    </row>
    <row r="6" spans="1:6">
      <c r="A6" s="27">
        <v>3</v>
      </c>
      <c r="B6" s="23" t="s">
        <v>112</v>
      </c>
      <c r="C6" s="28" t="s">
        <v>118</v>
      </c>
      <c r="D6" s="25" t="s">
        <v>119</v>
      </c>
      <c r="E6" s="26" t="s">
        <v>120</v>
      </c>
      <c r="F6" s="27">
        <v>5402.8</v>
      </c>
    </row>
    <row r="7" spans="1:6">
      <c r="A7" s="22">
        <v>4</v>
      </c>
      <c r="B7" s="23" t="s">
        <v>112</v>
      </c>
      <c r="C7" s="28" t="s">
        <v>121</v>
      </c>
      <c r="D7" s="29" t="s">
        <v>122</v>
      </c>
      <c r="E7" s="26" t="s">
        <v>123</v>
      </c>
      <c r="F7" s="27">
        <v>18</v>
      </c>
    </row>
    <row r="8" spans="1:6">
      <c r="A8" s="22">
        <v>5</v>
      </c>
      <c r="B8" s="23" t="s">
        <v>112</v>
      </c>
      <c r="C8" s="28" t="s">
        <v>185</v>
      </c>
      <c r="D8" s="25" t="s">
        <v>124</v>
      </c>
      <c r="E8" s="26" t="s">
        <v>115</v>
      </c>
      <c r="F8" s="27">
        <v>8</v>
      </c>
    </row>
    <row r="9" spans="1:6" ht="30">
      <c r="A9" s="27">
        <v>6</v>
      </c>
      <c r="B9" s="23" t="s">
        <v>125</v>
      </c>
      <c r="C9" s="24" t="s">
        <v>113</v>
      </c>
      <c r="D9" s="25" t="s">
        <v>114</v>
      </c>
      <c r="E9" s="26" t="s">
        <v>115</v>
      </c>
      <c r="F9" s="22">
        <v>8</v>
      </c>
    </row>
    <row r="10" spans="1:6">
      <c r="A10" s="22">
        <v>7</v>
      </c>
      <c r="B10" s="23" t="s">
        <v>125</v>
      </c>
      <c r="C10" s="24" t="s">
        <v>116</v>
      </c>
      <c r="D10" s="25" t="s">
        <v>117</v>
      </c>
      <c r="E10" s="26" t="s">
        <v>115</v>
      </c>
      <c r="F10" s="22">
        <v>97</v>
      </c>
    </row>
    <row r="11" spans="1:6" ht="24">
      <c r="A11" s="22">
        <v>8</v>
      </c>
      <c r="B11" s="23" t="s">
        <v>125</v>
      </c>
      <c r="C11" s="30" t="s">
        <v>126</v>
      </c>
      <c r="D11" s="29" t="s">
        <v>127</v>
      </c>
      <c r="E11" s="23" t="s">
        <v>123</v>
      </c>
      <c r="F11" s="22">
        <v>64</v>
      </c>
    </row>
    <row r="12" spans="1:6">
      <c r="A12" s="27">
        <v>9</v>
      </c>
      <c r="B12" s="23" t="s">
        <v>125</v>
      </c>
      <c r="C12" s="28" t="s">
        <v>121</v>
      </c>
      <c r="D12" s="29" t="s">
        <v>122</v>
      </c>
      <c r="E12" s="26" t="s">
        <v>123</v>
      </c>
      <c r="F12" s="22">
        <v>18</v>
      </c>
    </row>
    <row r="13" spans="1:6">
      <c r="A13" s="22">
        <v>10</v>
      </c>
      <c r="B13" s="23" t="s">
        <v>125</v>
      </c>
      <c r="C13" s="28" t="s">
        <v>185</v>
      </c>
      <c r="D13" s="25" t="s">
        <v>124</v>
      </c>
      <c r="E13" s="26" t="s">
        <v>115</v>
      </c>
      <c r="F13" s="22">
        <v>5</v>
      </c>
    </row>
    <row r="14" spans="1:6">
      <c r="A14" s="22">
        <v>11</v>
      </c>
      <c r="B14" s="23" t="s">
        <v>125</v>
      </c>
      <c r="C14" s="30" t="s">
        <v>128</v>
      </c>
      <c r="D14" s="29" t="s">
        <v>129</v>
      </c>
      <c r="E14" s="23" t="s">
        <v>130</v>
      </c>
      <c r="F14" s="22">
        <v>1</v>
      </c>
    </row>
    <row r="15" spans="1:6">
      <c r="A15" s="27">
        <v>12</v>
      </c>
      <c r="B15" s="23" t="s">
        <v>125</v>
      </c>
      <c r="C15" s="30" t="s">
        <v>131</v>
      </c>
      <c r="D15" s="29" t="s">
        <v>132</v>
      </c>
      <c r="E15" s="23" t="s">
        <v>123</v>
      </c>
      <c r="F15" s="22">
        <v>2</v>
      </c>
    </row>
    <row r="16" spans="1:6" ht="30">
      <c r="A16" s="22">
        <v>13</v>
      </c>
      <c r="B16" s="23" t="s">
        <v>133</v>
      </c>
      <c r="C16" s="24" t="s">
        <v>113</v>
      </c>
      <c r="D16" s="25" t="s">
        <v>114</v>
      </c>
      <c r="E16" s="26" t="s">
        <v>115</v>
      </c>
      <c r="F16" s="22">
        <v>8</v>
      </c>
    </row>
    <row r="17" spans="1:6">
      <c r="A17" s="22">
        <v>14</v>
      </c>
      <c r="B17" s="23" t="s">
        <v>133</v>
      </c>
      <c r="C17" s="24" t="s">
        <v>116</v>
      </c>
      <c r="D17" s="25" t="s">
        <v>117</v>
      </c>
      <c r="E17" s="26" t="s">
        <v>115</v>
      </c>
      <c r="F17" s="22">
        <v>97</v>
      </c>
    </row>
    <row r="18" spans="1:6">
      <c r="A18" s="27">
        <v>15</v>
      </c>
      <c r="B18" s="23" t="s">
        <v>133</v>
      </c>
      <c r="C18" s="30" t="s">
        <v>126</v>
      </c>
      <c r="D18" s="29" t="s">
        <v>134</v>
      </c>
      <c r="E18" s="23" t="s">
        <v>123</v>
      </c>
      <c r="F18" s="22">
        <v>26</v>
      </c>
    </row>
    <row r="19" spans="1:6">
      <c r="A19" s="22">
        <v>16</v>
      </c>
      <c r="B19" s="23" t="s">
        <v>133</v>
      </c>
      <c r="C19" s="30" t="s">
        <v>135</v>
      </c>
      <c r="D19" s="29" t="s">
        <v>136</v>
      </c>
      <c r="E19" s="23" t="s">
        <v>137</v>
      </c>
      <c r="F19" s="22">
        <v>24</v>
      </c>
    </row>
    <row r="20" spans="1:6">
      <c r="A20" s="22">
        <v>17</v>
      </c>
      <c r="B20" s="23" t="s">
        <v>133</v>
      </c>
      <c r="C20" s="28" t="s">
        <v>121</v>
      </c>
      <c r="D20" s="29" t="s">
        <v>122</v>
      </c>
      <c r="E20" s="26" t="s">
        <v>123</v>
      </c>
      <c r="F20" s="22">
        <v>12</v>
      </c>
    </row>
    <row r="21" spans="1:6">
      <c r="A21" s="27">
        <v>18</v>
      </c>
      <c r="B21" s="23" t="s">
        <v>133</v>
      </c>
      <c r="C21" s="28" t="s">
        <v>185</v>
      </c>
      <c r="D21" s="25" t="s">
        <v>124</v>
      </c>
      <c r="E21" s="26" t="s">
        <v>115</v>
      </c>
      <c r="F21" s="22">
        <v>4</v>
      </c>
    </row>
    <row r="22" spans="1:6">
      <c r="A22" s="22">
        <v>19</v>
      </c>
      <c r="B22" s="23" t="s">
        <v>133</v>
      </c>
      <c r="C22" s="30" t="s">
        <v>138</v>
      </c>
      <c r="D22" s="29" t="s">
        <v>139</v>
      </c>
      <c r="E22" s="23" t="s">
        <v>123</v>
      </c>
      <c r="F22" s="22">
        <v>2</v>
      </c>
    </row>
    <row r="23" spans="1:6">
      <c r="A23" s="22">
        <v>20</v>
      </c>
      <c r="B23" s="23" t="s">
        <v>133</v>
      </c>
      <c r="C23" s="30" t="s">
        <v>140</v>
      </c>
      <c r="D23" s="29" t="s">
        <v>141</v>
      </c>
      <c r="E23" s="23" t="s">
        <v>123</v>
      </c>
      <c r="F23" s="22">
        <v>4</v>
      </c>
    </row>
    <row r="24" spans="1:6" ht="30">
      <c r="A24" s="27">
        <v>21</v>
      </c>
      <c r="B24" s="23" t="s">
        <v>142</v>
      </c>
      <c r="C24" s="31" t="s">
        <v>113</v>
      </c>
      <c r="D24" s="32" t="s">
        <v>114</v>
      </c>
      <c r="E24" s="33" t="s">
        <v>115</v>
      </c>
      <c r="F24" s="34">
        <v>8</v>
      </c>
    </row>
    <row r="25" spans="1:6">
      <c r="A25" s="22">
        <v>22</v>
      </c>
      <c r="B25" s="23" t="s">
        <v>142</v>
      </c>
      <c r="C25" s="24" t="s">
        <v>116</v>
      </c>
      <c r="D25" s="25" t="s">
        <v>117</v>
      </c>
      <c r="E25" s="26" t="s">
        <v>115</v>
      </c>
      <c r="F25" s="22">
        <v>97</v>
      </c>
    </row>
    <row r="26" spans="1:6">
      <c r="A26" s="22">
        <v>23</v>
      </c>
      <c r="B26" s="23" t="s">
        <v>142</v>
      </c>
      <c r="C26" s="28" t="s">
        <v>121</v>
      </c>
      <c r="D26" s="29" t="s">
        <v>122</v>
      </c>
      <c r="E26" s="26" t="s">
        <v>123</v>
      </c>
      <c r="F26" s="22">
        <v>14</v>
      </c>
    </row>
    <row r="27" spans="1:6">
      <c r="A27" s="27">
        <v>24</v>
      </c>
      <c r="B27" s="23" t="s">
        <v>142</v>
      </c>
      <c r="C27" s="28" t="s">
        <v>185</v>
      </c>
      <c r="D27" s="25" t="s">
        <v>124</v>
      </c>
      <c r="E27" s="26" t="s">
        <v>115</v>
      </c>
      <c r="F27" s="22">
        <v>6</v>
      </c>
    </row>
    <row r="28" spans="1:6">
      <c r="A28" s="22">
        <v>25</v>
      </c>
      <c r="B28" s="23" t="s">
        <v>142</v>
      </c>
      <c r="C28" s="30" t="s">
        <v>143</v>
      </c>
      <c r="D28" s="29" t="s">
        <v>132</v>
      </c>
      <c r="E28" s="23" t="s">
        <v>123</v>
      </c>
      <c r="F28" s="22">
        <v>2</v>
      </c>
    </row>
    <row r="29" spans="1:6">
      <c r="A29" s="22">
        <v>26</v>
      </c>
      <c r="B29" s="23" t="s">
        <v>142</v>
      </c>
      <c r="C29" s="28" t="s">
        <v>144</v>
      </c>
      <c r="D29" s="25" t="s">
        <v>145</v>
      </c>
      <c r="E29" s="26" t="s">
        <v>137</v>
      </c>
      <c r="F29" s="27">
        <v>114</v>
      </c>
    </row>
    <row r="30" spans="1:6" ht="30">
      <c r="A30" s="27">
        <v>27</v>
      </c>
      <c r="B30" s="23" t="s">
        <v>146</v>
      </c>
      <c r="C30" s="31" t="s">
        <v>113</v>
      </c>
      <c r="D30" s="32" t="s">
        <v>114</v>
      </c>
      <c r="E30" s="33" t="s">
        <v>115</v>
      </c>
      <c r="F30" s="34">
        <v>8</v>
      </c>
    </row>
    <row r="31" spans="1:6">
      <c r="A31" s="22">
        <v>28</v>
      </c>
      <c r="B31" s="23" t="s">
        <v>146</v>
      </c>
      <c r="C31" s="24" t="s">
        <v>116</v>
      </c>
      <c r="D31" s="25" t="s">
        <v>117</v>
      </c>
      <c r="E31" s="26" t="s">
        <v>115</v>
      </c>
      <c r="F31" s="22">
        <v>97</v>
      </c>
    </row>
    <row r="32" spans="1:6">
      <c r="A32" s="22">
        <v>29</v>
      </c>
      <c r="B32" s="23" t="s">
        <v>146</v>
      </c>
      <c r="C32" s="30" t="s">
        <v>147</v>
      </c>
      <c r="D32" s="29" t="s">
        <v>136</v>
      </c>
      <c r="E32" s="23" t="s">
        <v>137</v>
      </c>
      <c r="F32" s="22">
        <v>18</v>
      </c>
    </row>
    <row r="33" spans="1:6">
      <c r="A33" s="27">
        <v>30</v>
      </c>
      <c r="B33" s="23" t="s">
        <v>146</v>
      </c>
      <c r="C33" s="28" t="s">
        <v>121</v>
      </c>
      <c r="D33" s="29" t="s">
        <v>122</v>
      </c>
      <c r="E33" s="26" t="s">
        <v>123</v>
      </c>
      <c r="F33" s="22">
        <v>10</v>
      </c>
    </row>
    <row r="34" spans="1:6" ht="30">
      <c r="A34" s="22">
        <v>31</v>
      </c>
      <c r="B34" s="23" t="s">
        <v>146</v>
      </c>
      <c r="C34" s="24" t="s">
        <v>148</v>
      </c>
      <c r="D34" s="29" t="s">
        <v>149</v>
      </c>
      <c r="E34" s="23" t="s">
        <v>150</v>
      </c>
      <c r="F34" s="22">
        <v>24589</v>
      </c>
    </row>
    <row r="35" spans="1:6">
      <c r="A35" s="22">
        <v>32</v>
      </c>
      <c r="B35" s="23" t="s">
        <v>146</v>
      </c>
      <c r="C35" s="35" t="s">
        <v>151</v>
      </c>
      <c r="D35" s="29" t="s">
        <v>149</v>
      </c>
      <c r="E35" s="36" t="s">
        <v>152</v>
      </c>
      <c r="F35" s="22">
        <v>96</v>
      </c>
    </row>
    <row r="36" spans="1:6">
      <c r="A36" s="27">
        <v>33</v>
      </c>
      <c r="B36" s="23" t="s">
        <v>146</v>
      </c>
      <c r="C36" s="30" t="s">
        <v>153</v>
      </c>
      <c r="D36" s="29" t="s">
        <v>132</v>
      </c>
      <c r="E36" s="23" t="s">
        <v>123</v>
      </c>
      <c r="F36" s="22">
        <v>2</v>
      </c>
    </row>
    <row r="37" spans="1:6" ht="30">
      <c r="A37" s="22">
        <v>34</v>
      </c>
      <c r="B37" s="23" t="s">
        <v>154</v>
      </c>
      <c r="C37" s="31" t="s">
        <v>113</v>
      </c>
      <c r="D37" s="32" t="s">
        <v>114</v>
      </c>
      <c r="E37" s="33" t="s">
        <v>115</v>
      </c>
      <c r="F37" s="34">
        <v>8</v>
      </c>
    </row>
    <row r="38" spans="1:6">
      <c r="A38" s="22">
        <v>35</v>
      </c>
      <c r="B38" s="23" t="s">
        <v>154</v>
      </c>
      <c r="C38" s="24" t="s">
        <v>116</v>
      </c>
      <c r="D38" s="25" t="s">
        <v>117</v>
      </c>
      <c r="E38" s="26" t="s">
        <v>115</v>
      </c>
      <c r="F38" s="22">
        <v>97</v>
      </c>
    </row>
    <row r="39" spans="1:6">
      <c r="A39" s="27">
        <v>36</v>
      </c>
      <c r="B39" s="23" t="s">
        <v>154</v>
      </c>
      <c r="C39" s="28" t="s">
        <v>155</v>
      </c>
      <c r="D39" s="25" t="s">
        <v>119</v>
      </c>
      <c r="E39" s="26" t="s">
        <v>120</v>
      </c>
      <c r="F39" s="27">
        <v>5402.8</v>
      </c>
    </row>
    <row r="40" spans="1:6" ht="36">
      <c r="A40" s="22">
        <v>37</v>
      </c>
      <c r="B40" s="23" t="s">
        <v>154</v>
      </c>
      <c r="C40" s="30" t="s">
        <v>126</v>
      </c>
      <c r="D40" s="29" t="s">
        <v>184</v>
      </c>
      <c r="E40" s="23" t="s">
        <v>123</v>
      </c>
      <c r="F40" s="22">
        <v>112</v>
      </c>
    </row>
    <row r="41" spans="1:6" ht="30">
      <c r="A41" s="22">
        <v>38</v>
      </c>
      <c r="B41" s="26" t="s">
        <v>156</v>
      </c>
      <c r="C41" s="24" t="s">
        <v>113</v>
      </c>
      <c r="D41" s="25" t="s">
        <v>114</v>
      </c>
      <c r="E41" s="26" t="s">
        <v>115</v>
      </c>
      <c r="F41" s="22">
        <v>8</v>
      </c>
    </row>
    <row r="42" spans="1:6">
      <c r="A42" s="27">
        <v>39</v>
      </c>
      <c r="B42" s="26" t="s">
        <v>156</v>
      </c>
      <c r="C42" s="24" t="s">
        <v>116</v>
      </c>
      <c r="D42" s="25" t="s">
        <v>117</v>
      </c>
      <c r="E42" s="26" t="s">
        <v>115</v>
      </c>
      <c r="F42" s="22">
        <v>97</v>
      </c>
    </row>
    <row r="43" spans="1:6">
      <c r="A43" s="22">
        <v>40</v>
      </c>
      <c r="B43" s="26" t="s">
        <v>156</v>
      </c>
      <c r="C43" s="31" t="s">
        <v>157</v>
      </c>
      <c r="D43" s="32" t="s">
        <v>149</v>
      </c>
      <c r="E43" s="33" t="s">
        <v>120</v>
      </c>
      <c r="F43" s="34">
        <v>2325.6</v>
      </c>
    </row>
    <row r="44" spans="1:6">
      <c r="A44" s="22">
        <v>41</v>
      </c>
      <c r="B44" s="26" t="s">
        <v>156</v>
      </c>
      <c r="C44" s="31" t="s">
        <v>158</v>
      </c>
      <c r="D44" s="32" t="s">
        <v>159</v>
      </c>
      <c r="E44" s="33" t="s">
        <v>160</v>
      </c>
      <c r="F44" s="34">
        <v>20</v>
      </c>
    </row>
    <row r="45" spans="1:6">
      <c r="A45" s="27">
        <v>42</v>
      </c>
      <c r="B45" s="26" t="s">
        <v>156</v>
      </c>
      <c r="C45" s="30" t="s">
        <v>126</v>
      </c>
      <c r="D45" s="29" t="s">
        <v>161</v>
      </c>
      <c r="E45" s="23" t="s">
        <v>123</v>
      </c>
      <c r="F45" s="22">
        <v>6</v>
      </c>
    </row>
    <row r="46" spans="1:6">
      <c r="A46" s="22">
        <v>43</v>
      </c>
      <c r="B46" s="26" t="s">
        <v>156</v>
      </c>
      <c r="C46" s="28" t="s">
        <v>121</v>
      </c>
      <c r="D46" s="29" t="s">
        <v>122</v>
      </c>
      <c r="E46" s="26" t="s">
        <v>123</v>
      </c>
      <c r="F46" s="22">
        <v>55</v>
      </c>
    </row>
    <row r="47" spans="1:6">
      <c r="A47" s="22">
        <v>44</v>
      </c>
      <c r="B47" s="26" t="s">
        <v>156</v>
      </c>
      <c r="C47" s="37" t="s">
        <v>162</v>
      </c>
      <c r="D47" s="38" t="s">
        <v>122</v>
      </c>
      <c r="E47" s="39" t="s">
        <v>123</v>
      </c>
      <c r="F47" s="39">
        <v>54</v>
      </c>
    </row>
    <row r="48" spans="1:6" ht="30">
      <c r="A48" s="27">
        <v>45</v>
      </c>
      <c r="B48" s="26" t="s">
        <v>163</v>
      </c>
      <c r="C48" s="31" t="s">
        <v>113</v>
      </c>
      <c r="D48" s="25" t="s">
        <v>114</v>
      </c>
      <c r="E48" s="26" t="s">
        <v>115</v>
      </c>
      <c r="F48" s="22">
        <v>8</v>
      </c>
    </row>
    <row r="49" spans="1:6">
      <c r="A49" s="22">
        <v>46</v>
      </c>
      <c r="B49" s="26" t="s">
        <v>163</v>
      </c>
      <c r="C49" s="24" t="s">
        <v>116</v>
      </c>
      <c r="D49" s="25" t="s">
        <v>117</v>
      </c>
      <c r="E49" s="26" t="s">
        <v>115</v>
      </c>
      <c r="F49" s="22">
        <v>97</v>
      </c>
    </row>
    <row r="50" spans="1:6" ht="30">
      <c r="A50" s="22">
        <v>47</v>
      </c>
      <c r="B50" s="26" t="s">
        <v>163</v>
      </c>
      <c r="C50" s="35" t="s">
        <v>164</v>
      </c>
      <c r="D50" s="40" t="s">
        <v>165</v>
      </c>
      <c r="E50" s="27" t="s">
        <v>123</v>
      </c>
      <c r="F50" s="27">
        <v>13</v>
      </c>
    </row>
    <row r="51" spans="1:6">
      <c r="A51" s="27">
        <v>48</v>
      </c>
      <c r="B51" s="26" t="s">
        <v>163</v>
      </c>
      <c r="C51" s="30" t="s">
        <v>126</v>
      </c>
      <c r="D51" s="29" t="s">
        <v>166</v>
      </c>
      <c r="E51" s="23" t="s">
        <v>123</v>
      </c>
      <c r="F51" s="22">
        <v>28</v>
      </c>
    </row>
    <row r="52" spans="1:6">
      <c r="A52" s="22">
        <v>49</v>
      </c>
      <c r="B52" s="26" t="s">
        <v>163</v>
      </c>
      <c r="C52" s="37" t="s">
        <v>167</v>
      </c>
      <c r="D52" s="41" t="s">
        <v>122</v>
      </c>
      <c r="E52" s="27" t="s">
        <v>115</v>
      </c>
      <c r="F52" s="27">
        <v>10</v>
      </c>
    </row>
    <row r="53" spans="1:6">
      <c r="A53" s="22">
        <v>50</v>
      </c>
      <c r="B53" s="26" t="s">
        <v>163</v>
      </c>
      <c r="C53" s="37" t="s">
        <v>168</v>
      </c>
      <c r="D53" s="40" t="s">
        <v>159</v>
      </c>
      <c r="E53" s="27" t="s">
        <v>123</v>
      </c>
      <c r="F53" s="27">
        <v>4</v>
      </c>
    </row>
    <row r="54" spans="1:6">
      <c r="A54" s="27">
        <v>51</v>
      </c>
      <c r="B54" s="26" t="s">
        <v>163</v>
      </c>
      <c r="C54" s="37" t="s">
        <v>169</v>
      </c>
      <c r="D54" s="40" t="s">
        <v>159</v>
      </c>
      <c r="E54" s="27" t="s">
        <v>170</v>
      </c>
      <c r="F54" s="27">
        <v>6</v>
      </c>
    </row>
    <row r="55" spans="1:6">
      <c r="A55" s="22">
        <v>52</v>
      </c>
      <c r="B55" s="26" t="s">
        <v>163</v>
      </c>
      <c r="C55" s="37" t="s">
        <v>171</v>
      </c>
      <c r="D55" s="40" t="s">
        <v>172</v>
      </c>
      <c r="E55" s="27" t="s">
        <v>123</v>
      </c>
      <c r="F55" s="27">
        <v>2</v>
      </c>
    </row>
    <row r="56" spans="1:6">
      <c r="A56" s="22">
        <v>53</v>
      </c>
      <c r="B56" s="26" t="s">
        <v>163</v>
      </c>
      <c r="C56" s="37" t="s">
        <v>173</v>
      </c>
      <c r="D56" s="40" t="s">
        <v>174</v>
      </c>
      <c r="E56" s="27" t="s">
        <v>175</v>
      </c>
      <c r="F56" s="27" t="s">
        <v>176</v>
      </c>
    </row>
    <row r="57" spans="1:6" ht="30">
      <c r="A57" s="27">
        <v>54</v>
      </c>
      <c r="B57" s="42" t="s">
        <v>177</v>
      </c>
      <c r="C57" s="31" t="s">
        <v>113</v>
      </c>
      <c r="D57" s="25" t="s">
        <v>114</v>
      </c>
      <c r="E57" s="26" t="s">
        <v>115</v>
      </c>
      <c r="F57" s="22">
        <v>8</v>
      </c>
    </row>
    <row r="58" spans="1:6">
      <c r="A58" s="22">
        <v>55</v>
      </c>
      <c r="B58" s="42" t="s">
        <v>177</v>
      </c>
      <c r="C58" s="24" t="s">
        <v>116</v>
      </c>
      <c r="D58" s="25" t="s">
        <v>117</v>
      </c>
      <c r="E58" s="26" t="s">
        <v>115</v>
      </c>
      <c r="F58" s="22">
        <v>97</v>
      </c>
    </row>
    <row r="59" spans="1:6">
      <c r="A59" s="22">
        <v>56</v>
      </c>
      <c r="B59" s="42" t="s">
        <v>177</v>
      </c>
      <c r="C59" s="37" t="s">
        <v>178</v>
      </c>
      <c r="D59" s="40" t="s">
        <v>179</v>
      </c>
      <c r="E59" s="27" t="s">
        <v>123</v>
      </c>
      <c r="F59" s="27">
        <v>20</v>
      </c>
    </row>
    <row r="60" spans="1:6">
      <c r="A60" s="27">
        <v>57</v>
      </c>
      <c r="B60" s="42" t="s">
        <v>177</v>
      </c>
      <c r="C60" s="37" t="s">
        <v>180</v>
      </c>
      <c r="D60" s="40" t="s">
        <v>181</v>
      </c>
      <c r="E60" s="27" t="s">
        <v>123</v>
      </c>
      <c r="F60" s="27">
        <v>1</v>
      </c>
    </row>
    <row r="61" spans="1:6" ht="30">
      <c r="A61" s="22">
        <v>58</v>
      </c>
      <c r="B61" s="26" t="s">
        <v>177</v>
      </c>
      <c r="C61" s="28" t="s">
        <v>186</v>
      </c>
      <c r="D61" s="40" t="s">
        <v>122</v>
      </c>
      <c r="E61" s="27" t="s">
        <v>123</v>
      </c>
      <c r="F61" s="27">
        <v>4</v>
      </c>
    </row>
    <row r="62" spans="1:6">
      <c r="A62" s="22">
        <v>59</v>
      </c>
      <c r="B62" s="42" t="s">
        <v>177</v>
      </c>
      <c r="C62" s="37" t="s">
        <v>168</v>
      </c>
      <c r="D62" s="40" t="s">
        <v>182</v>
      </c>
      <c r="E62" s="27" t="s">
        <v>123</v>
      </c>
      <c r="F62" s="27">
        <v>1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Расшифровка работ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2015-03-16T12:33:58Z</cp:lastPrinted>
  <dcterms:created xsi:type="dcterms:W3CDTF">2012-05-05T07:21:08Z</dcterms:created>
  <dcterms:modified xsi:type="dcterms:W3CDTF">2018-08-30T12:09:45Z</dcterms:modified>
</cp:coreProperties>
</file>