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6" i="1" l="1"/>
  <c r="B33" i="1"/>
  <c r="B19" i="1"/>
  <c r="B8" i="1"/>
  <c r="C28" i="1"/>
  <c r="C27" i="1"/>
  <c r="C24" i="1"/>
  <c r="C23" i="1"/>
  <c r="C14" i="1"/>
  <c r="C13" i="1"/>
  <c r="C12" i="1"/>
  <c r="C11" i="1"/>
  <c r="B29" i="1" l="1"/>
  <c r="C31" i="1" l="1"/>
  <c r="C30" i="1"/>
  <c r="C29" i="1"/>
  <c r="C25" i="1"/>
  <c r="C21" i="1"/>
  <c r="C18" i="1"/>
  <c r="C17" i="1"/>
  <c r="C16" i="1"/>
  <c r="C15" i="1"/>
  <c r="C10" i="1"/>
  <c r="C7" i="1"/>
  <c r="C6" i="1"/>
  <c r="C8" i="1" l="1"/>
  <c r="C19" i="1" l="1"/>
  <c r="B32" i="1" l="1"/>
  <c r="C32" i="1" l="1"/>
  <c r="B34" i="1"/>
  <c r="B35" i="1" s="1"/>
  <c r="C34" i="1"/>
</calcChain>
</file>

<file path=xl/sharedStrings.xml><?xml version="1.0" encoding="utf-8"?>
<sst xmlns="http://schemas.openxmlformats.org/spreadsheetml/2006/main" count="36" uniqueCount="34">
  <si>
    <t>в том числе:</t>
  </si>
  <si>
    <t>ИТОГО</t>
  </si>
  <si>
    <t xml:space="preserve"> </t>
  </si>
  <si>
    <t>Расчет платы за содержание и ремонт жилого помещения</t>
  </si>
  <si>
    <t>Наименование работ и услуг</t>
  </si>
  <si>
    <t>Годовая сумма затрат (план), руб.</t>
  </si>
  <si>
    <t>стоимость на 1 кв.м. общей площади (руб./мес.)</t>
  </si>
  <si>
    <t>Общая площадь жилых помещений дома</t>
  </si>
  <si>
    <t>Всего стоимость работ и услуг по управлению и содержанию общего имущества в МКД на 1 кв.м.</t>
  </si>
  <si>
    <t>по ул.  Куйбышева, д. 5ж</t>
  </si>
  <si>
    <t>3. Услуги сторонних организаций, руб.</t>
  </si>
  <si>
    <t>3.1. Обслуживание и содержание лифтового хозяйства, (техническое обслуживание, текущий ремонт, страхование, освидетельствование), руб.</t>
  </si>
  <si>
    <t>3.2. Обслуживание и содержание газового оборудования (внешние и внутридомовые газовые сети), руб.</t>
  </si>
  <si>
    <t>3.3. Обслуживание оборудования котельной (техическое обслуживание, текущий ремонт, реагенты), руб.</t>
  </si>
  <si>
    <t>3.4. Страхование оборудования котельной, руб.</t>
  </si>
  <si>
    <t>4. Благоустройство и обеспечение санитарного состояния жилых зданий и придомовой территории, руб.</t>
  </si>
  <si>
    <t>4.1. Уборка придомовой территории (в том числе механизированная уборка), руб.</t>
  </si>
  <si>
    <t>5. Сбор и вывоз твердых бытовых отходов,  руб.</t>
  </si>
  <si>
    <t>6. Дератизация, руб.</t>
  </si>
  <si>
    <t>7. Расходы по управлению МКД, руб.</t>
  </si>
  <si>
    <r>
      <t xml:space="preserve">8. Прочие расходы,  руб.                                                              </t>
    </r>
    <r>
      <rPr>
        <i/>
        <sz val="7"/>
        <rFont val="Arial"/>
        <family val="2"/>
        <charset val="204"/>
      </rPr>
      <t>В том числе:(расшифровать)</t>
    </r>
  </si>
  <si>
    <t>в том числе: техническое обслуживание</t>
  </si>
  <si>
    <t xml:space="preserve">                       текущий ремонт</t>
  </si>
  <si>
    <t xml:space="preserve">                       освидетельствование лифтов</t>
  </si>
  <si>
    <t xml:space="preserve">                       страхование лифтов</t>
  </si>
  <si>
    <t>1. Содержание и текущий ремонт конструктивных элементов жилых зданий, внутридомового инженерного оборудования, прочие работы по благоустройству, руб.</t>
  </si>
  <si>
    <t xml:space="preserve">в том числе: </t>
  </si>
  <si>
    <t>2. Аварийно- ремонтное обслуживание, руб.</t>
  </si>
  <si>
    <t xml:space="preserve">                      ручная уборка земельного участка, асфальтового покрытия, контейнерной площадки, газонов, приямков</t>
  </si>
  <si>
    <t xml:space="preserve">                      механизированная уборка территории</t>
  </si>
  <si>
    <t xml:space="preserve">                     санитарное содержание лестничных клеток,  коридоров</t>
  </si>
  <si>
    <t xml:space="preserve">                     уборка техэтажей, техподвалов, чердака, и пр.</t>
  </si>
  <si>
    <t>услуги банка, УСН, налог на негативное воздействие окружающей среды (воздух) и пр., руб.</t>
  </si>
  <si>
    <t>4.2. Уборка мест общего пользования,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</si>
</sst>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topLeftCell="A7" workbookViewId="0">
      <selection activeCell="B23" sqref="B23"/>
    </sheetView>
  </sheetViews>
  <sheetFormatPr defaultRowHeight="15" x14ac:dyDescent="0.25"/>
  <cols>
    <col min="1" max="1" width="45.7109375" customWidth="1"/>
    <col min="2" max="2" width="16.85546875" customWidth="1"/>
    <col min="3" max="3" width="16.7109375" customWidth="1"/>
  </cols>
  <sheetData>
    <row r="1" spans="1:3" ht="15.75" x14ac:dyDescent="0.25">
      <c r="A1" s="20" t="s">
        <v>3</v>
      </c>
      <c r="B1" s="20"/>
      <c r="C1" s="20"/>
    </row>
    <row r="2" spans="1:3" ht="15.75" x14ac:dyDescent="0.25">
      <c r="A2" s="20" t="s">
        <v>9</v>
      </c>
      <c r="B2" s="20"/>
      <c r="C2" s="20"/>
    </row>
    <row r="3" spans="1:3" ht="15.75" x14ac:dyDescent="0.25">
      <c r="A3" s="14"/>
      <c r="B3" s="14"/>
      <c r="C3" s="14"/>
    </row>
    <row r="4" spans="1:3" x14ac:dyDescent="0.25">
      <c r="A4" s="17" t="s">
        <v>7</v>
      </c>
      <c r="B4" s="21">
        <v>8579.4</v>
      </c>
      <c r="C4" s="21"/>
    </row>
    <row r="5" spans="1:3" ht="36" x14ac:dyDescent="0.25">
      <c r="A5" s="16" t="s">
        <v>4</v>
      </c>
      <c r="B5" s="16" t="s">
        <v>5</v>
      </c>
      <c r="C5" s="16" t="s">
        <v>6</v>
      </c>
    </row>
    <row r="6" spans="1:3" ht="33.75" x14ac:dyDescent="0.25">
      <c r="A6" s="1" t="s">
        <v>25</v>
      </c>
      <c r="B6" s="7">
        <f>669100-1500</f>
        <v>667600</v>
      </c>
      <c r="C6" s="12">
        <f>B6/8579.4/12</f>
        <v>6.4845249473545161</v>
      </c>
    </row>
    <row r="7" spans="1:3" x14ac:dyDescent="0.25">
      <c r="A7" s="2" t="s">
        <v>27</v>
      </c>
      <c r="B7" s="6">
        <v>66919</v>
      </c>
      <c r="C7" s="12">
        <f>B7/8579.4/12</f>
        <v>0.6499968917795339</v>
      </c>
    </row>
    <row r="8" spans="1:3" x14ac:dyDescent="0.25">
      <c r="A8" s="2" t="s">
        <v>10</v>
      </c>
      <c r="B8" s="6">
        <f>SUM(B10:B18)-B11-B12-B13-B14</f>
        <v>322850</v>
      </c>
      <c r="C8" s="12">
        <f>C10+C15+C16+C17+C18</f>
        <v>3.1359030546036637</v>
      </c>
    </row>
    <row r="9" spans="1:3" x14ac:dyDescent="0.25">
      <c r="A9" s="3" t="s">
        <v>0</v>
      </c>
      <c r="B9" s="8"/>
      <c r="C9" s="12"/>
    </row>
    <row r="10" spans="1:3" ht="33.75" x14ac:dyDescent="0.25">
      <c r="A10" s="1" t="s">
        <v>11</v>
      </c>
      <c r="B10" s="9">
        <v>175600</v>
      </c>
      <c r="C10" s="12">
        <f>B10/8579.4/12</f>
        <v>1.7056359807601156</v>
      </c>
    </row>
    <row r="11" spans="1:3" x14ac:dyDescent="0.25">
      <c r="A11" s="1" t="s">
        <v>21</v>
      </c>
      <c r="B11" s="9">
        <v>163200</v>
      </c>
      <c r="C11" s="12">
        <f t="shared" ref="C11:C14" si="0">B11/8579.4/12</f>
        <v>1.5851924376996063</v>
      </c>
    </row>
    <row r="12" spans="1:3" x14ac:dyDescent="0.25">
      <c r="A12" s="1" t="s">
        <v>22</v>
      </c>
      <c r="B12" s="9">
        <v>0</v>
      </c>
      <c r="C12" s="12">
        <f t="shared" si="0"/>
        <v>0</v>
      </c>
    </row>
    <row r="13" spans="1:3" x14ac:dyDescent="0.25">
      <c r="A13" s="1" t="s">
        <v>23</v>
      </c>
      <c r="B13" s="9">
        <v>8800</v>
      </c>
      <c r="C13" s="12">
        <f t="shared" si="0"/>
        <v>8.5476062817135615E-2</v>
      </c>
    </row>
    <row r="14" spans="1:3" x14ac:dyDescent="0.25">
      <c r="A14" s="1" t="s">
        <v>24</v>
      </c>
      <c r="B14" s="9">
        <v>3600</v>
      </c>
      <c r="C14" s="12">
        <f t="shared" si="0"/>
        <v>3.4967480243373664E-2</v>
      </c>
    </row>
    <row r="15" spans="1:3" ht="22.5" x14ac:dyDescent="0.25">
      <c r="A15" s="1" t="s">
        <v>12</v>
      </c>
      <c r="B15" s="9">
        <v>30000</v>
      </c>
      <c r="C15" s="12">
        <f>B15/8579.4/12</f>
        <v>0.29139566869478056</v>
      </c>
    </row>
    <row r="16" spans="1:3" ht="22.5" x14ac:dyDescent="0.25">
      <c r="A16" s="1" t="s">
        <v>13</v>
      </c>
      <c r="B16" s="9">
        <v>96000</v>
      </c>
      <c r="C16" s="12">
        <f>B16/8579.4/12</f>
        <v>0.93246613982329773</v>
      </c>
    </row>
    <row r="17" spans="1:3" x14ac:dyDescent="0.25">
      <c r="A17" s="1" t="s">
        <v>14</v>
      </c>
      <c r="B17" s="9">
        <v>21250</v>
      </c>
      <c r="C17" s="12">
        <f>B17/8579.4/12</f>
        <v>0.20640526532546954</v>
      </c>
    </row>
    <row r="18" spans="1:3" x14ac:dyDescent="0.25">
      <c r="A18" s="1"/>
      <c r="B18" s="9">
        <v>0</v>
      </c>
      <c r="C18" s="12">
        <f>B18/8579.4/12</f>
        <v>0</v>
      </c>
    </row>
    <row r="19" spans="1:3" ht="22.5" x14ac:dyDescent="0.25">
      <c r="A19" s="1" t="s">
        <v>15</v>
      </c>
      <c r="B19" s="7">
        <f>SUM(B21:B25)-B23-B24</f>
        <v>396745.19999999995</v>
      </c>
      <c r="C19" s="12">
        <f>C21+C25</f>
        <v>3.8536610951814811</v>
      </c>
    </row>
    <row r="20" spans="1:3" x14ac:dyDescent="0.25">
      <c r="A20" s="4" t="s">
        <v>26</v>
      </c>
      <c r="B20" s="10"/>
      <c r="C20" s="12"/>
    </row>
    <row r="21" spans="1:3" ht="22.5" x14ac:dyDescent="0.25">
      <c r="A21" s="1" t="s">
        <v>16</v>
      </c>
      <c r="B21" s="7">
        <v>225662.4</v>
      </c>
      <c r="C21" s="12">
        <f t="shared" ref="C21:C32" si="1">B21/8579.4/12</f>
        <v>2.1919015315756347</v>
      </c>
    </row>
    <row r="22" spans="1:3" x14ac:dyDescent="0.25">
      <c r="A22" s="1" t="s">
        <v>0</v>
      </c>
      <c r="B22" s="6"/>
      <c r="C22" s="12"/>
    </row>
    <row r="23" spans="1:3" ht="33.75" x14ac:dyDescent="0.25">
      <c r="A23" s="1" t="s">
        <v>28</v>
      </c>
      <c r="B23" s="7">
        <v>196862.4</v>
      </c>
      <c r="C23" s="12">
        <f t="shared" si="1"/>
        <v>1.9121616896286453</v>
      </c>
    </row>
    <row r="24" spans="1:3" x14ac:dyDescent="0.25">
      <c r="A24" s="1" t="s">
        <v>29</v>
      </c>
      <c r="B24" s="7">
        <v>28800</v>
      </c>
      <c r="C24" s="12">
        <f t="shared" si="1"/>
        <v>0.27973984194698931</v>
      </c>
    </row>
    <row r="25" spans="1:3" x14ac:dyDescent="0.25">
      <c r="A25" s="1" t="s">
        <v>33</v>
      </c>
      <c r="B25" s="6">
        <v>171082.8</v>
      </c>
      <c r="C25" s="12">
        <f t="shared" si="1"/>
        <v>1.6617595636058464</v>
      </c>
    </row>
    <row r="26" spans="1:3" x14ac:dyDescent="0.25">
      <c r="A26" s="1" t="s">
        <v>0</v>
      </c>
      <c r="B26" s="6"/>
      <c r="C26" s="12"/>
    </row>
    <row r="27" spans="1:3" ht="22.5" x14ac:dyDescent="0.25">
      <c r="A27" s="1" t="s">
        <v>30</v>
      </c>
      <c r="B27" s="7">
        <v>165082.79999999999</v>
      </c>
      <c r="C27" s="12">
        <f t="shared" si="1"/>
        <v>1.6034804298668905</v>
      </c>
    </row>
    <row r="28" spans="1:3" ht="15.75" customHeight="1" x14ac:dyDescent="0.25">
      <c r="A28" s="1" t="s">
        <v>31</v>
      </c>
      <c r="B28" s="6">
        <v>6000</v>
      </c>
      <c r="C28" s="12">
        <f t="shared" si="1"/>
        <v>5.8279133738956108E-2</v>
      </c>
    </row>
    <row r="29" spans="1:3" ht="16.5" customHeight="1" x14ac:dyDescent="0.25">
      <c r="A29" s="1" t="s">
        <v>17</v>
      </c>
      <c r="B29" s="7">
        <f>6*8*210*12</f>
        <v>120960</v>
      </c>
      <c r="C29" s="12">
        <f t="shared" si="1"/>
        <v>1.1749073361773552</v>
      </c>
    </row>
    <row r="30" spans="1:3" x14ac:dyDescent="0.25">
      <c r="A30" s="1" t="s">
        <v>18</v>
      </c>
      <c r="B30" s="6">
        <v>0</v>
      </c>
      <c r="C30" s="12">
        <f t="shared" si="1"/>
        <v>0</v>
      </c>
    </row>
    <row r="31" spans="1:3" x14ac:dyDescent="0.25">
      <c r="A31" s="1" t="s">
        <v>19</v>
      </c>
      <c r="B31" s="11">
        <v>419017</v>
      </c>
      <c r="C31" s="12">
        <f t="shared" si="1"/>
        <v>4.0699912969826952</v>
      </c>
    </row>
    <row r="32" spans="1:3" ht="21" x14ac:dyDescent="0.25">
      <c r="A32" s="1" t="s">
        <v>20</v>
      </c>
      <c r="B32" s="7">
        <f>SUM(B33:B33)</f>
        <v>23500</v>
      </c>
      <c r="C32" s="12">
        <f t="shared" si="1"/>
        <v>0.22825994047757811</v>
      </c>
    </row>
    <row r="33" spans="1:3" ht="22.5" x14ac:dyDescent="0.25">
      <c r="A33" s="1" t="s">
        <v>32</v>
      </c>
      <c r="B33" s="9">
        <f>20000+2000+1500</f>
        <v>23500</v>
      </c>
      <c r="C33" s="12" t="s">
        <v>2</v>
      </c>
    </row>
    <row r="34" spans="1:3" x14ac:dyDescent="0.25">
      <c r="A34" s="5" t="s">
        <v>1</v>
      </c>
      <c r="B34" s="6">
        <f>(B6+B7+B8+B19+B29+B30+B31) +B32</f>
        <v>2017591.2</v>
      </c>
      <c r="C34" s="15">
        <f>C6+C7+C8+C19+C29+C30+C31+C32</f>
        <v>19.597244562556824</v>
      </c>
    </row>
    <row r="35" spans="1:3" ht="23.25" x14ac:dyDescent="0.25">
      <c r="A35" s="18" t="s">
        <v>8</v>
      </c>
      <c r="B35" s="19">
        <f>B34/8579.4/12</f>
        <v>19.597244562556821</v>
      </c>
      <c r="C35" s="13"/>
    </row>
  </sheetData>
  <mergeCells count="3">
    <mergeCell ref="A1:C1"/>
    <mergeCell ref="A2:C2"/>
    <mergeCell ref="B4:C4"/>
  </mergeCells>
  <pageMargins left="0.62992125984251968" right="0.43307086614173229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2015-06-24T11:58:26Z</dcterms:modified>
</cp:coreProperties>
</file>